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ládková\Desktop\"/>
    </mc:Choice>
  </mc:AlternateContent>
  <bookViews>
    <workbookView xWindow="0" yWindow="0" windowWidth="0" windowHeight="0"/>
  </bookViews>
  <sheets>
    <sheet name="Rekapitulace stavby" sheetId="1" r:id="rId1"/>
    <sheet name="05 - SO 05 Technické zázem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'05 - SO 05 Technické zázemí'!$C$134:$K$607</definedName>
    <definedName name="_xlnm.Print_Area" localSheetId="1">'05 - SO 05 Technické zázemí'!$C$4:$J$76,'05 - SO 05 Technické zázemí'!$C$82:$J$116,'05 - SO 05 Technické zázemí'!$C$122:$K$607</definedName>
    <definedName name="_xlnm.Print_Titles" localSheetId="1">'05 - SO 05 Technické zázemí'!$134:$134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02"/>
  <c r="BH602"/>
  <c r="BG602"/>
  <c r="BF602"/>
  <c r="T602"/>
  <c r="R602"/>
  <c r="P602"/>
  <c r="BI601"/>
  <c r="BH601"/>
  <c r="BG601"/>
  <c r="BF601"/>
  <c r="T601"/>
  <c r="R601"/>
  <c r="P601"/>
  <c r="BI572"/>
  <c r="BH572"/>
  <c r="BG572"/>
  <c r="BF572"/>
  <c r="T572"/>
  <c r="R572"/>
  <c r="P572"/>
  <c r="BI570"/>
  <c r="BH570"/>
  <c r="BG570"/>
  <c r="BF570"/>
  <c r="T570"/>
  <c r="R570"/>
  <c r="P570"/>
  <c r="BI569"/>
  <c r="BH569"/>
  <c r="BG569"/>
  <c r="BF569"/>
  <c r="T569"/>
  <c r="R569"/>
  <c r="P569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59"/>
  <c r="BH559"/>
  <c r="BG559"/>
  <c r="BF559"/>
  <c r="T559"/>
  <c r="R559"/>
  <c r="P559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40"/>
  <c r="BH540"/>
  <c r="BG540"/>
  <c r="BF540"/>
  <c r="T540"/>
  <c r="R540"/>
  <c r="P540"/>
  <c r="BI525"/>
  <c r="BH525"/>
  <c r="BG525"/>
  <c r="BF525"/>
  <c r="T525"/>
  <c r="R525"/>
  <c r="P525"/>
  <c r="BI523"/>
  <c r="BH523"/>
  <c r="BG523"/>
  <c r="BF523"/>
  <c r="T523"/>
  <c r="R523"/>
  <c r="P523"/>
  <c r="BI495"/>
  <c r="BH495"/>
  <c r="BG495"/>
  <c r="BF495"/>
  <c r="T495"/>
  <c r="R495"/>
  <c r="P495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78"/>
  <c r="BH478"/>
  <c r="BG478"/>
  <c r="BF478"/>
  <c r="T478"/>
  <c r="R478"/>
  <c r="P478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17"/>
  <c r="BH417"/>
  <c r="BG417"/>
  <c r="BF417"/>
  <c r="T417"/>
  <c r="R417"/>
  <c r="P417"/>
  <c r="BI415"/>
  <c r="BH415"/>
  <c r="BG415"/>
  <c r="BF415"/>
  <c r="T415"/>
  <c r="R415"/>
  <c r="P415"/>
  <c r="BI414"/>
  <c r="BH414"/>
  <c r="BG414"/>
  <c r="BF414"/>
  <c r="T414"/>
  <c r="R414"/>
  <c r="P414"/>
  <c r="BI412"/>
  <c r="BH412"/>
  <c r="BG412"/>
  <c r="BF412"/>
  <c r="T412"/>
  <c r="R412"/>
  <c r="P412"/>
  <c r="BI406"/>
  <c r="BH406"/>
  <c r="BG406"/>
  <c r="BF406"/>
  <c r="T406"/>
  <c r="R406"/>
  <c r="P406"/>
  <c r="BI405"/>
  <c r="BH405"/>
  <c r="BG405"/>
  <c r="BF405"/>
  <c r="T405"/>
  <c r="R405"/>
  <c r="P405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88"/>
  <c r="BH388"/>
  <c r="BG388"/>
  <c r="BF388"/>
  <c r="T388"/>
  <c r="R388"/>
  <c r="P388"/>
  <c r="BI386"/>
  <c r="BH386"/>
  <c r="BG386"/>
  <c r="BF386"/>
  <c r="T386"/>
  <c r="R386"/>
  <c r="P386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68"/>
  <c r="BH368"/>
  <c r="BG368"/>
  <c r="BF368"/>
  <c r="T368"/>
  <c r="R368"/>
  <c r="P368"/>
  <c r="BI365"/>
  <c r="BH365"/>
  <c r="BG365"/>
  <c r="BF365"/>
  <c r="T365"/>
  <c r="R365"/>
  <c r="P365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T326"/>
  <c r="R327"/>
  <c r="R326"/>
  <c r="P327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T311"/>
  <c r="R312"/>
  <c r="R311"/>
  <c r="P312"/>
  <c r="P311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3"/>
  <c r="BH303"/>
  <c r="BG303"/>
  <c r="BF303"/>
  <c r="T303"/>
  <c r="R303"/>
  <c r="P303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1"/>
  <c r="BH281"/>
  <c r="BG281"/>
  <c r="BF281"/>
  <c r="T281"/>
  <c r="R281"/>
  <c r="P281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T268"/>
  <c r="R269"/>
  <c r="R268"/>
  <c r="P269"/>
  <c r="P268"/>
  <c r="BI264"/>
  <c r="BH264"/>
  <c r="BG264"/>
  <c r="BF264"/>
  <c r="T264"/>
  <c r="R264"/>
  <c r="P264"/>
  <c r="BI262"/>
  <c r="BH262"/>
  <c r="BG262"/>
  <c r="BF262"/>
  <c r="T262"/>
  <c r="R262"/>
  <c r="P262"/>
  <c r="BI257"/>
  <c r="BH257"/>
  <c r="BG257"/>
  <c r="BF257"/>
  <c r="T257"/>
  <c r="R257"/>
  <c r="P257"/>
  <c r="BI250"/>
  <c r="BH250"/>
  <c r="BG250"/>
  <c r="BF250"/>
  <c r="T250"/>
  <c r="R250"/>
  <c r="P250"/>
  <c r="BI244"/>
  <c r="BH244"/>
  <c r="BG244"/>
  <c r="BF244"/>
  <c r="T244"/>
  <c r="R244"/>
  <c r="P244"/>
  <c r="BI238"/>
  <c r="BH238"/>
  <c r="BG238"/>
  <c r="BF238"/>
  <c r="T238"/>
  <c r="R238"/>
  <c r="P238"/>
  <c r="BI231"/>
  <c r="BH231"/>
  <c r="BG231"/>
  <c r="BF231"/>
  <c r="T231"/>
  <c r="R231"/>
  <c r="P231"/>
  <c r="BI223"/>
  <c r="BH223"/>
  <c r="BG223"/>
  <c r="BF223"/>
  <c r="T223"/>
  <c r="R223"/>
  <c r="P223"/>
  <c r="BI218"/>
  <c r="BH218"/>
  <c r="BG218"/>
  <c r="BF218"/>
  <c r="T218"/>
  <c r="R218"/>
  <c r="P21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89"/>
  <c r="BH189"/>
  <c r="BG189"/>
  <c r="BF189"/>
  <c r="T189"/>
  <c r="R189"/>
  <c r="P189"/>
  <c r="BI181"/>
  <c r="BH181"/>
  <c r="BG181"/>
  <c r="BF181"/>
  <c r="T181"/>
  <c r="R181"/>
  <c r="P181"/>
  <c r="BI171"/>
  <c r="BH171"/>
  <c r="BG171"/>
  <c r="BF171"/>
  <c r="T171"/>
  <c r="R171"/>
  <c r="P171"/>
  <c r="BI159"/>
  <c r="BH159"/>
  <c r="BG159"/>
  <c r="BF159"/>
  <c r="T159"/>
  <c r="R159"/>
  <c r="P159"/>
  <c r="BI143"/>
  <c r="BH143"/>
  <c r="BG143"/>
  <c r="BF143"/>
  <c r="T143"/>
  <c r="R143"/>
  <c r="P143"/>
  <c r="BI138"/>
  <c r="BH138"/>
  <c r="BG138"/>
  <c r="BF138"/>
  <c r="T138"/>
  <c r="R138"/>
  <c r="P138"/>
  <c r="J131"/>
  <c r="F131"/>
  <c r="F129"/>
  <c r="E127"/>
  <c r="J91"/>
  <c r="F91"/>
  <c r="F89"/>
  <c r="E87"/>
  <c r="J24"/>
  <c r="E24"/>
  <c r="J132"/>
  <c r="J23"/>
  <c r="J18"/>
  <c r="E18"/>
  <c r="F132"/>
  <c r="J17"/>
  <c r="J12"/>
  <c r="J89"/>
  <c r="E7"/>
  <c r="E85"/>
  <c i="1" r="L90"/>
  <c r="AM90"/>
  <c r="AM89"/>
  <c r="L89"/>
  <c r="AM87"/>
  <c r="L87"/>
  <c r="L85"/>
  <c r="L84"/>
  <c i="2" r="BK602"/>
  <c r="J602"/>
  <c r="BK601"/>
  <c r="J601"/>
  <c r="J572"/>
  <c r="BK570"/>
  <c r="BK569"/>
  <c r="J566"/>
  <c r="BK565"/>
  <c r="J564"/>
  <c r="BK559"/>
  <c r="J557"/>
  <c r="J555"/>
  <c r="BK495"/>
  <c r="J493"/>
  <c r="BK492"/>
  <c r="BK491"/>
  <c r="J478"/>
  <c r="BK450"/>
  <c r="J448"/>
  <c r="J431"/>
  <c r="BK430"/>
  <c r="J428"/>
  <c r="J423"/>
  <c r="J422"/>
  <c r="BK421"/>
  <c r="J415"/>
  <c r="BK406"/>
  <c r="J405"/>
  <c r="BK399"/>
  <c r="J397"/>
  <c r="J395"/>
  <c r="J393"/>
  <c r="J386"/>
  <c r="J382"/>
  <c r="BK381"/>
  <c r="J379"/>
  <c r="J377"/>
  <c r="BK376"/>
  <c r="J375"/>
  <c r="J374"/>
  <c r="BK372"/>
  <c r="J368"/>
  <c r="J365"/>
  <c r="J355"/>
  <c r="J351"/>
  <c r="BK349"/>
  <c r="J345"/>
  <c r="BK344"/>
  <c r="J342"/>
  <c r="BK340"/>
  <c r="J334"/>
  <c r="J333"/>
  <c r="J332"/>
  <c r="J329"/>
  <c r="BK327"/>
  <c r="J324"/>
  <c r="BK322"/>
  <c r="BK319"/>
  <c r="BK317"/>
  <c r="BK312"/>
  <c r="BK310"/>
  <c r="BK307"/>
  <c r="J303"/>
  <c r="BK294"/>
  <c r="BK287"/>
  <c r="BK276"/>
  <c r="J275"/>
  <c r="BK273"/>
  <c r="BK269"/>
  <c r="BK264"/>
  <c r="J262"/>
  <c r="BK250"/>
  <c r="BK244"/>
  <c r="BK238"/>
  <c r="BK223"/>
  <c r="BK207"/>
  <c r="J205"/>
  <c r="BK199"/>
  <c r="J197"/>
  <c r="BK189"/>
  <c r="J171"/>
  <c r="J159"/>
  <c r="J143"/>
  <c i="1" r="AS94"/>
  <c i="2" r="BK572"/>
  <c r="J570"/>
  <c r="J569"/>
  <c r="J567"/>
  <c r="BK566"/>
  <c r="BK564"/>
  <c r="BK557"/>
  <c r="BK556"/>
  <c r="BK555"/>
  <c r="J540"/>
  <c r="J525"/>
  <c r="J523"/>
  <c r="J492"/>
  <c r="J491"/>
  <c r="J450"/>
  <c r="BK448"/>
  <c r="J446"/>
  <c r="BK431"/>
  <c r="BK428"/>
  <c r="BK424"/>
  <c r="J417"/>
  <c r="BK415"/>
  <c r="J414"/>
  <c r="J412"/>
  <c r="J406"/>
  <c r="BK405"/>
  <c r="J399"/>
  <c r="BK395"/>
  <c r="BK388"/>
  <c r="BK382"/>
  <c r="J380"/>
  <c r="BK379"/>
  <c r="J376"/>
  <c r="BK374"/>
  <c r="BK368"/>
  <c r="BK359"/>
  <c r="BK351"/>
  <c r="J350"/>
  <c r="J349"/>
  <c r="BK347"/>
  <c r="BK342"/>
  <c r="J340"/>
  <c r="J336"/>
  <c r="BK333"/>
  <c r="BK332"/>
  <c r="BK330"/>
  <c r="J327"/>
  <c r="BK325"/>
  <c r="BK320"/>
  <c r="BK315"/>
  <c r="J310"/>
  <c r="J308"/>
  <c r="BK306"/>
  <c r="BK303"/>
  <c r="BK297"/>
  <c r="BK290"/>
  <c r="J287"/>
  <c r="BK281"/>
  <c r="J276"/>
  <c r="BK275"/>
  <c r="J273"/>
  <c r="BK271"/>
  <c r="J257"/>
  <c r="J250"/>
  <c r="J244"/>
  <c r="J231"/>
  <c r="J218"/>
  <c r="J207"/>
  <c r="BK203"/>
  <c r="BK201"/>
  <c r="J199"/>
  <c r="J181"/>
  <c r="BK159"/>
  <c r="BK138"/>
  <c r="BK567"/>
  <c r="J565"/>
  <c r="J559"/>
  <c r="J556"/>
  <c r="BK540"/>
  <c r="BK525"/>
  <c r="BK523"/>
  <c r="J495"/>
  <c r="BK493"/>
  <c r="BK478"/>
  <c r="BK446"/>
  <c r="J430"/>
  <c r="J424"/>
  <c r="BK423"/>
  <c r="BK422"/>
  <c r="J421"/>
  <c r="BK417"/>
  <c r="BK414"/>
  <c r="BK412"/>
  <c r="BK397"/>
  <c r="BK393"/>
  <c r="J388"/>
  <c r="BK386"/>
  <c r="J381"/>
  <c r="BK380"/>
  <c r="BK377"/>
  <c r="BK375"/>
  <c r="J372"/>
  <c r="BK365"/>
  <c r="J359"/>
  <c r="BK355"/>
  <c r="BK350"/>
  <c r="J347"/>
  <c r="BK345"/>
  <c r="J344"/>
  <c r="BK336"/>
  <c r="BK334"/>
  <c r="J330"/>
  <c r="BK329"/>
  <c r="J325"/>
  <c r="BK324"/>
  <c r="J322"/>
  <c r="J320"/>
  <c r="J319"/>
  <c r="J317"/>
  <c r="J315"/>
  <c r="J312"/>
  <c r="BK308"/>
  <c r="J307"/>
  <c r="J306"/>
  <c r="J297"/>
  <c r="J294"/>
  <c r="J290"/>
  <c r="J281"/>
  <c r="J271"/>
  <c r="J269"/>
  <c r="J264"/>
  <c r="BK262"/>
  <c r="BK257"/>
  <c r="J238"/>
  <c r="BK231"/>
  <c r="J223"/>
  <c r="BK218"/>
  <c r="BK205"/>
  <c r="J203"/>
  <c r="J201"/>
  <c r="BK197"/>
  <c r="J189"/>
  <c r="BK181"/>
  <c r="BK171"/>
  <c r="BK143"/>
  <c r="J138"/>
  <c l="1" r="T137"/>
  <c r="R270"/>
  <c r="T305"/>
  <c r="BK314"/>
  <c r="J314"/>
  <c r="J104"/>
  <c r="R314"/>
  <c r="T323"/>
  <c r="BK331"/>
  <c r="J331"/>
  <c r="J108"/>
  <c r="R416"/>
  <c r="P137"/>
  <c r="BK270"/>
  <c r="J270"/>
  <c r="J100"/>
  <c r="T270"/>
  <c r="P305"/>
  <c r="T314"/>
  <c r="P323"/>
  <c r="P328"/>
  <c r="T328"/>
  <c r="P449"/>
  <c r="BK137"/>
  <c r="J137"/>
  <c r="J98"/>
  <c r="R137"/>
  <c r="P270"/>
  <c r="BK305"/>
  <c r="J305"/>
  <c r="J101"/>
  <c r="R305"/>
  <c r="P314"/>
  <c r="BK323"/>
  <c r="J323"/>
  <c r="J105"/>
  <c r="R323"/>
  <c r="BK328"/>
  <c r="J328"/>
  <c r="J107"/>
  <c r="R328"/>
  <c r="P331"/>
  <c r="R331"/>
  <c r="T331"/>
  <c r="BK348"/>
  <c r="J348"/>
  <c r="J109"/>
  <c r="P348"/>
  <c r="R348"/>
  <c r="T348"/>
  <c r="BK387"/>
  <c r="J387"/>
  <c r="J110"/>
  <c r="P387"/>
  <c r="R387"/>
  <c r="T387"/>
  <c r="BK398"/>
  <c r="J398"/>
  <c r="J111"/>
  <c r="P398"/>
  <c r="R398"/>
  <c r="T398"/>
  <c r="BK416"/>
  <c r="J416"/>
  <c r="J112"/>
  <c r="P416"/>
  <c r="T416"/>
  <c r="BK449"/>
  <c r="J449"/>
  <c r="J113"/>
  <c r="R449"/>
  <c r="T449"/>
  <c r="BK524"/>
  <c r="J524"/>
  <c r="J114"/>
  <c r="P524"/>
  <c r="R524"/>
  <c r="T524"/>
  <c r="BK571"/>
  <c r="J571"/>
  <c r="J115"/>
  <c r="P571"/>
  <c r="R571"/>
  <c r="T571"/>
  <c r="J92"/>
  <c r="J129"/>
  <c r="BE159"/>
  <c r="BE171"/>
  <c r="BE189"/>
  <c r="BE199"/>
  <c r="BE201"/>
  <c r="BE203"/>
  <c r="BE207"/>
  <c r="BE218"/>
  <c r="BE223"/>
  <c r="BE244"/>
  <c r="BE250"/>
  <c r="BE257"/>
  <c r="BE269"/>
  <c r="BE307"/>
  <c r="BE312"/>
  <c r="BE322"/>
  <c r="BE330"/>
  <c r="BE333"/>
  <c r="BE334"/>
  <c r="BE342"/>
  <c r="BE344"/>
  <c r="BE347"/>
  <c r="BE351"/>
  <c r="BE359"/>
  <c r="BE368"/>
  <c r="BE374"/>
  <c r="BE376"/>
  <c r="BE379"/>
  <c r="BE382"/>
  <c r="BE388"/>
  <c r="BE395"/>
  <c r="BE399"/>
  <c r="BE405"/>
  <c r="BE406"/>
  <c r="BE412"/>
  <c r="BE421"/>
  <c r="BE424"/>
  <c r="BE450"/>
  <c r="BE492"/>
  <c r="BE555"/>
  <c r="BE557"/>
  <c r="BE566"/>
  <c r="E125"/>
  <c r="BE138"/>
  <c r="BE143"/>
  <c r="BE273"/>
  <c r="BE276"/>
  <c r="BE287"/>
  <c r="BE294"/>
  <c r="BE310"/>
  <c r="BE319"/>
  <c r="BE324"/>
  <c r="BE327"/>
  <c r="BE329"/>
  <c r="BE340"/>
  <c r="BE345"/>
  <c r="BE349"/>
  <c r="BE350"/>
  <c r="BE355"/>
  <c r="BE365"/>
  <c r="BE372"/>
  <c r="BE377"/>
  <c r="BE381"/>
  <c r="BE393"/>
  <c r="BE397"/>
  <c r="BE414"/>
  <c r="BE422"/>
  <c r="BE423"/>
  <c r="BE430"/>
  <c r="BE448"/>
  <c r="BE478"/>
  <c r="BE491"/>
  <c r="BE493"/>
  <c r="BE495"/>
  <c r="BE523"/>
  <c r="BE559"/>
  <c r="BE565"/>
  <c r="BE569"/>
  <c r="BE570"/>
  <c r="BK326"/>
  <c r="J326"/>
  <c r="J106"/>
  <c r="F92"/>
  <c r="BE181"/>
  <c r="BE197"/>
  <c r="BE205"/>
  <c r="BE231"/>
  <c r="BE238"/>
  <c r="BE262"/>
  <c r="BE264"/>
  <c r="BE271"/>
  <c r="BE275"/>
  <c r="BE281"/>
  <c r="BE290"/>
  <c r="BE297"/>
  <c r="BE303"/>
  <c r="BE306"/>
  <c r="BE308"/>
  <c r="BE315"/>
  <c r="BE317"/>
  <c r="BE320"/>
  <c r="BE325"/>
  <c r="BE332"/>
  <c r="BE336"/>
  <c r="BE375"/>
  <c r="BE380"/>
  <c r="BE386"/>
  <c r="BE415"/>
  <c r="BE417"/>
  <c r="BE428"/>
  <c r="BE431"/>
  <c r="BE446"/>
  <c r="BE525"/>
  <c r="BE540"/>
  <c r="BE556"/>
  <c r="BE564"/>
  <c r="BE567"/>
  <c r="BE572"/>
  <c r="BE601"/>
  <c r="BE602"/>
  <c r="BK268"/>
  <c r="J268"/>
  <c r="J99"/>
  <c r="BK311"/>
  <c r="J311"/>
  <c r="J102"/>
  <c r="F34"/>
  <c i="1" r="BA95"/>
  <c r="BA94"/>
  <c r="W30"/>
  <c i="2" r="J34"/>
  <c i="1" r="AW95"/>
  <c i="2" r="F36"/>
  <c i="1" r="BC95"/>
  <c r="BC94"/>
  <c r="AY94"/>
  <c i="2" r="F35"/>
  <c i="1" r="BB95"/>
  <c r="BB94"/>
  <c r="W31"/>
  <c i="2" r="F37"/>
  <c i="1" r="BD95"/>
  <c r="BD94"/>
  <c r="W33"/>
  <c i="2" l="1" r="P313"/>
  <c r="R313"/>
  <c r="T136"/>
  <c r="T313"/>
  <c r="R136"/>
  <c r="R135"/>
  <c r="P136"/>
  <c r="P135"/>
  <c i="1" r="AU95"/>
  <c i="2" r="BK136"/>
  <c r="J136"/>
  <c r="J97"/>
  <c r="BK313"/>
  <c r="J313"/>
  <c r="J103"/>
  <c i="1" r="AU94"/>
  <c r="W32"/>
  <c r="AW94"/>
  <c r="AK30"/>
  <c i="2" r="F33"/>
  <c i="1" r="AZ95"/>
  <c r="AZ94"/>
  <c r="W29"/>
  <c r="AX94"/>
  <c i="2" r="J33"/>
  <c i="1" r="AV95"/>
  <c r="AT95"/>
  <c i="2" l="1" r="T135"/>
  <c r="BK135"/>
  <c r="J135"/>
  <c r="J96"/>
  <c i="1" r="AV94"/>
  <c r="AK29"/>
  <c l="1" r="AT94"/>
  <c i="2" r="J30"/>
  <c i="1" r="AG95"/>
  <c r="AN95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<sst xmlns="http://schemas.openxmlformats.org/spreadsheetml/2006/main">
  <si>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</si>
  <si>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</si>
  <si>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</si>
  <si>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</si>
  <si>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{bdbc4ed0-c83d-43a6-97d2-49e2995c03f2}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</si>
  <si>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</si>
  <si>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</si>
  <si>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</si>
  <si>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</si>
  <si>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</si>
  <si>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</si>
  <si>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</si>
  <si>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</si>
  <si>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</si>
  <si>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Pitter132C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</si>
  <si>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</si>
  <si>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</si>
  <si>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a modernizace školního hřiště ZŠ  Broumovská</t>
  </si>
  <si>
    <t>KSO:</t>
  </si>
  <si>
    <t>CC-CZ:</t>
  </si>
  <si>
    <t>Místo:</t>
  </si>
  <si>
    <t>Liberec</t>
  </si>
  <si>
    <t>Datum:</t>
  </si>
  <si>
    <t>17. 1. 2022</t>
  </si>
  <si>
    <t>Zadavatel:</t>
  </si>
  <si>
    <t>IČ:</t>
  </si>
  <si>
    <t>00262978</t>
  </si>
  <si>
    <t>Statutární město Liberec, nám .Dr.E. Beneše</t>
  </si>
  <si>
    <t>DIČ:</t>
  </si>
  <si>
    <t>Uchazeč:</t>
  </si>
  <si>
    <t>Vyplň údaj</t>
  </si>
  <si>
    <t>Projektant:</t>
  </si>
  <si>
    <t>25275291</t>
  </si>
  <si>
    <t>Pitter Design, s.r.o.Pardubice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</si>
  <si>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</si>
  <si>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</si>
  <si>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</si>
  <si>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</si>
  <si>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</si>
  <si>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</si>
  <si>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</si>
  <si>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</si>
  <si>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</si>
  <si>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</si>
  <si>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</si>
  <si>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</si>
  <si>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</si>
  <si>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</si>
  <si>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</si>
  <si>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</si>
  <si>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</si>
  <si>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</si>
  <si>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</si>
  <si>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</si>
  <si>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</si>
  <si>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</si>
  <si>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</si>
  <si>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</si>
  <si>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</si>
  <si>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</si>
  <si>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</si>
  <si>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</si>
  <si>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</si>
  <si>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</si>
  <si>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</si>
  <si>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</si>
  <si>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</si>
  <si>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</si>
  <si>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</si>
  <si>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</si>
  <si>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</si>
  <si>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</si>
  <si>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</si>
  <si>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</si>
  <si>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</si>
  <si>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</si>
  <si>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</si>
  <si>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</si>
  <si>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</si>
  <si>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</si>
  <si>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</si>
  <si>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</si>
  <si>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</si>
  <si>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</si>
  <si>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SO 05 Technické zázemí</t>
  </si>
  <si>
    <t>STA</t>
  </si>
  <si>
    <t>1</t>
  </si>
  <si>
    <t>{4b26c411-b4a0-4b9d-ae52-ba0db954429d}</t>
  </si>
  <si>
    <t>2</t>
  </si>
  <si>
    <t>KRYCÍ LIST SOUPISU PRACÍ</t>
  </si>
  <si>
    <t>Objekt:</t>
  </si>
  <si>
    <t>05 - SO 05 Technické zázemí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</si>
  <si>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</si>
  <si>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</si>
  <si>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</si>
  <si>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</si>
  <si>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</si>
  <si>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</si>
  <si>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</si>
  <si>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</si>
  <si>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</si>
  <si>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</si>
  <si>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</si>
  <si>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</si>
  <si>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</si>
  <si>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</t>
  </si>
  <si>
    <t xml:space="preserve">    741 - Elektroinstalace 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</si>
  <si>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</si>
  <si>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</si>
  <si>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</si>
  <si>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</si>
  <si>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</si>
  <si>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</si>
  <si>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</si>
  <si>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</si>
  <si>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</si>
  <si>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</si>
  <si>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</si>
  <si>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</si>
  <si>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</si>
  <si>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</si>
  <si>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</si>
  <si>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</si>
  <si>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</si>
  <si>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</si>
  <si>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</si>
  <si>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</si>
  <si>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</si>
  <si>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</si>
  <si>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</si>
  <si>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</si>
  <si>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</si>
  <si>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</si>
  <si>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</si>
  <si>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</si>
  <si>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612325302</t>
  </si>
  <si>
    <t>Vápenocementová štuková omítka ostění nebo nadpraží</t>
  </si>
  <si>
    <t>m2</t>
  </si>
  <si>
    <t>4</t>
  </si>
  <si>
    <t>1380289105</t>
  </si>
  <si>
    <t>VV</t>
  </si>
  <si>
    <t>(1,84+1,5*2)*0,15*10</t>
  </si>
  <si>
    <t>(0,9+1,5*2)*0,15*2</t>
  </si>
  <si>
    <t>(1,1+2,0*2)*0,15*2</t>
  </si>
  <si>
    <t>Součet</t>
  </si>
  <si>
    <t>619995001</t>
  </si>
  <si>
    <t>Začištění omítek kolem oken, dveří, podlah nebo obkladů</t>
  </si>
  <si>
    <t>m</t>
  </si>
  <si>
    <t>-1425916975</t>
  </si>
  <si>
    <t>"vnitřní dveře"</t>
  </si>
  <si>
    <t>(0,9+2,0*2)*13*2</t>
  </si>
  <si>
    <t>(0,7+2,0*2)*7*2</t>
  </si>
  <si>
    <t>"obklady"</t>
  </si>
  <si>
    <t>"m1,02"</t>
  </si>
  <si>
    <t>(4,11+2,91)*2</t>
  </si>
  <si>
    <t>"m1,03"</t>
  </si>
  <si>
    <t>(4,11+4,11)*2</t>
  </si>
  <si>
    <t>(1,2+0,9)*2*2</t>
  </si>
  <si>
    <t>"m1,11"</t>
  </si>
  <si>
    <t>(4,11+4,11+0,31)*2</t>
  </si>
  <si>
    <t>"m1,12"</t>
  </si>
  <si>
    <t>(2,98+4,11)*2</t>
  </si>
  <si>
    <t>3</t>
  </si>
  <si>
    <t>622211021</t>
  </si>
  <si>
    <t>Montáž kontaktního zateplení vnějších stěn lepením a mechanickým kotvením polystyrénových desek tl do 120 mm</t>
  </si>
  <si>
    <t>1831206696</t>
  </si>
  <si>
    <t>"polystyrén EPS"</t>
  </si>
  <si>
    <t>(24,78+7,7)*2*2,6</t>
  </si>
  <si>
    <t>-1,84*1,5*10</t>
  </si>
  <si>
    <t>-0,9*1,5*2</t>
  </si>
  <si>
    <t>-1,1*1,7*2</t>
  </si>
  <si>
    <t>Mezisoučet</t>
  </si>
  <si>
    <t>"sokl polystyrén extrudovaný"</t>
  </si>
  <si>
    <t>(24,78+7,7)*2*0,3</t>
  </si>
  <si>
    <t>-1,1*0,3*2</t>
  </si>
  <si>
    <t>M</t>
  </si>
  <si>
    <t>28375938</t>
  </si>
  <si>
    <t>deska EPS 70 fasádní λ=0,039 tl 100mm</t>
  </si>
  <si>
    <t>8</t>
  </si>
  <si>
    <t>1067022823</t>
  </si>
  <si>
    <t>-134,856</t>
  </si>
  <si>
    <t>134,856*1,02</t>
  </si>
  <si>
    <t>5</t>
  </si>
  <si>
    <t>28376443</t>
  </si>
  <si>
    <t>deska z polystyrénu XPS, hrana rovná a strukturovaný povrch 300kPa tl 100mm</t>
  </si>
  <si>
    <t>2136461700</t>
  </si>
  <si>
    <t>-18,828</t>
  </si>
  <si>
    <t>18,828*1,02</t>
  </si>
  <si>
    <t>622212001</t>
  </si>
  <si>
    <t>Montáž kontaktního zateplení vnějšího ostění, nadpraží nebo parapetu hl. špalety do 200 mm lepením desek z polystyrenu tl do 40 mm</t>
  </si>
  <si>
    <t>2117129451</t>
  </si>
  <si>
    <t>"okna dveře"</t>
  </si>
  <si>
    <t>(1,84+1,5*2)*10</t>
  </si>
  <si>
    <t>(0,9+1,5*2)*2</t>
  </si>
  <si>
    <t>(1,1+2,0*2)*2</t>
  </si>
  <si>
    <t>"parapety"</t>
  </si>
  <si>
    <t>1,84*10+0,9*2</t>
  </si>
  <si>
    <t>7</t>
  </si>
  <si>
    <t>28375931</t>
  </si>
  <si>
    <t>deska EPS 70 fasádní λ=0,039 tl 30mm</t>
  </si>
  <si>
    <t>-629876481</t>
  </si>
  <si>
    <t>86,6*0,2*1,05</t>
  </si>
  <si>
    <t>622251101</t>
  </si>
  <si>
    <t>Příplatek k cenám kontaktního zateplení stěn za použití tepelněizolačních zátek z polystyrenu</t>
  </si>
  <si>
    <t>-1886815578</t>
  </si>
  <si>
    <t>153,684</t>
  </si>
  <si>
    <t>9</t>
  </si>
  <si>
    <t>622252001</t>
  </si>
  <si>
    <t>Montáž profilů kontaktního zateplení připevněných mechanicky</t>
  </si>
  <si>
    <t>-478037269</t>
  </si>
  <si>
    <t>(24,78+7,9)*2</t>
  </si>
  <si>
    <t>10</t>
  </si>
  <si>
    <t>59051647</t>
  </si>
  <si>
    <t>profil zakládací Al tl 0,7mm pro ETICS pro izolant tl 100mm</t>
  </si>
  <si>
    <t>2080747901</t>
  </si>
  <si>
    <t>65,36*1,05</t>
  </si>
  <si>
    <t>11</t>
  </si>
  <si>
    <t>622252002</t>
  </si>
  <si>
    <t>Montáž profilů kontaktního zateplení lepených</t>
  </si>
  <si>
    <t>576523473</t>
  </si>
  <si>
    <t>80,9+22+22,4+20,2</t>
  </si>
  <si>
    <t>12</t>
  </si>
  <si>
    <t>59051486</t>
  </si>
  <si>
    <t>profil rohový PVC 15x15mm s výztužnou tkaninou š 100mm pro ETICS</t>
  </si>
  <si>
    <t>-1702153018</t>
  </si>
  <si>
    <t>"rohy "</t>
  </si>
  <si>
    <t>2,9*5</t>
  </si>
  <si>
    <t>-80,9</t>
  </si>
  <si>
    <t>80,9*1,05</t>
  </si>
  <si>
    <t>13</t>
  </si>
  <si>
    <t>28342205</t>
  </si>
  <si>
    <t>profil začišťovací PVC 6mm s výztužnou tkaninou pro ostění ETICS</t>
  </si>
  <si>
    <t>-1020625141</t>
  </si>
  <si>
    <t>1,5*12+2,0*2</t>
  </si>
  <si>
    <t>-22</t>
  </si>
  <si>
    <t>22,0*1,05</t>
  </si>
  <si>
    <t>14</t>
  </si>
  <si>
    <t>59051510</t>
  </si>
  <si>
    <t>profil začišťovací s okapnicí PVC s výztužnou tkaninou pro nadpraží ETICS</t>
  </si>
  <si>
    <t>1860714953</t>
  </si>
  <si>
    <t>1,84*10</t>
  </si>
  <si>
    <t>0,9*2</t>
  </si>
  <si>
    <t>1,1*2</t>
  </si>
  <si>
    <t>-22,4</t>
  </si>
  <si>
    <t>22,4*1,05</t>
  </si>
  <si>
    <t>59051512</t>
  </si>
  <si>
    <t>profil začišťovací s okapnicí PVC s výztužnou tkaninou pro parapet ETICS</t>
  </si>
  <si>
    <t>-1925730941</t>
  </si>
  <si>
    <t>-20,2</t>
  </si>
  <si>
    <t>20,2*1,05</t>
  </si>
  <si>
    <t>16</t>
  </si>
  <si>
    <t>622325202</t>
  </si>
  <si>
    <t>Oprava vnější vápenocementové štukové omítky složitosti 1 stěn v rozsahu do 30%</t>
  </si>
  <si>
    <t>-328732126</t>
  </si>
  <si>
    <t>(24,58+7,7)*2*2,9</t>
  </si>
  <si>
    <t>-1,84*1,5*10+(1,84+1,5*2)*0,1*10</t>
  </si>
  <si>
    <t>-0,9*1,5*2+(0,9+1,5*2)*0,1*2</t>
  </si>
  <si>
    <t>-1,1*2,0*2+(1,1+2,0*2)*0,1*2</t>
  </si>
  <si>
    <t>17</t>
  </si>
  <si>
    <t>622511111</t>
  </si>
  <si>
    <t>Tenkovrstvá akrylátová mozaiková střednězrnná omítka včetně penetrace vnějších stěn</t>
  </si>
  <si>
    <t>1137011937</t>
  </si>
  <si>
    <t>(24,78+7,9)*2*0,3</t>
  </si>
  <si>
    <t>-1,1*0,3*2+0,2*2*0,3*2</t>
  </si>
  <si>
    <t>18</t>
  </si>
  <si>
    <t>622531021</t>
  </si>
  <si>
    <t>Tenkovrstvá silikonová zrnitá omítka tl. 2,0 mm včetně penetrace vnějších stěn</t>
  </si>
  <si>
    <t>-1200925250</t>
  </si>
  <si>
    <t>(24,78+7,9)*2*2,6</t>
  </si>
  <si>
    <t>-1,84*1,5*10+(1,84+1,5*2)*0,20*10</t>
  </si>
  <si>
    <t>-0,9*1,5*2+(0,9+1,5*2)*0,2*2</t>
  </si>
  <si>
    <t>-1,1*1,7*2+(1,1+1,7*2)*0,2*2</t>
  </si>
  <si>
    <t>19</t>
  </si>
  <si>
    <t>629991011</t>
  </si>
  <si>
    <t>Zakrytí výplní otvorů a svislých ploch fólií přilepenou lepící páskou</t>
  </si>
  <si>
    <t>-9993392</t>
  </si>
  <si>
    <t>1,84*1,5*10</t>
  </si>
  <si>
    <t>0,9*1,5*2</t>
  </si>
  <si>
    <t>1,1*2,0*2</t>
  </si>
  <si>
    <t>20</t>
  </si>
  <si>
    <t>629995101</t>
  </si>
  <si>
    <t>Očištění vnějších ploch tlakovou vodou</t>
  </si>
  <si>
    <t>99606024</t>
  </si>
  <si>
    <t>159,164</t>
  </si>
  <si>
    <t>632450122</t>
  </si>
  <si>
    <t>Vyrovnávací cementový potěr tl do 30 mm ze suchých směsí provedený v pásu</t>
  </si>
  <si>
    <t>1709213860</t>
  </si>
  <si>
    <t>1,84*10*0,25</t>
  </si>
  <si>
    <t>0,9*2*0,25</t>
  </si>
  <si>
    <t>Trubní vedení</t>
  </si>
  <si>
    <t>22</t>
  </si>
  <si>
    <t>8901</t>
  </si>
  <si>
    <t>Kanalizační přípojka vč. šachty- dle PD</t>
  </si>
  <si>
    <t>kpl</t>
  </si>
  <si>
    <t>826384579</t>
  </si>
  <si>
    <t>Ostatní konstrukce a práce, bourání</t>
  </si>
  <si>
    <t>23</t>
  </si>
  <si>
    <t>941211112</t>
  </si>
  <si>
    <t>Montáž lešení řadového rámového lehkého zatížení do 200 kg/m2 š do 0,9 m v do 25 m</t>
  </si>
  <si>
    <t>-432028081</t>
  </si>
  <si>
    <t>(24,78+7,9+1,5*5)*2*2,9</t>
  </si>
  <si>
    <t>24</t>
  </si>
  <si>
    <t>941211211</t>
  </si>
  <si>
    <t>Příplatek k lešení řadovému rámovému lehkému š 0,9 m v do 25 m za první a ZKD den použití</t>
  </si>
  <si>
    <t>-1095324249</t>
  </si>
  <si>
    <t>233,044*40</t>
  </si>
  <si>
    <t>25</t>
  </si>
  <si>
    <t>941211811</t>
  </si>
  <si>
    <t>Demontáž lešení řadového rámového lehkého zatížení do 200 kg/m2 š do 0,9 m v do 10 m</t>
  </si>
  <si>
    <t>-1992309062</t>
  </si>
  <si>
    <t>26</t>
  </si>
  <si>
    <t>952901131</t>
  </si>
  <si>
    <t>Čištění budov omytí konstrukcí nebo prvků</t>
  </si>
  <si>
    <t>618783860</t>
  </si>
  <si>
    <t>27</t>
  </si>
  <si>
    <t>965046111</t>
  </si>
  <si>
    <t>Broušení stávajících betonových podlah úběr do 3 mm</t>
  </si>
  <si>
    <t>1282623860</t>
  </si>
  <si>
    <t>"m1.02"11,08</t>
  </si>
  <si>
    <t>"m1.03"10,31</t>
  </si>
  <si>
    <t>"m 1.11"11,93</t>
  </si>
  <si>
    <t>"m1.12"10,93</t>
  </si>
  <si>
    <t>28</t>
  </si>
  <si>
    <t>968062375</t>
  </si>
  <si>
    <t>Vybourání dřevěných rámů oken zdvojených včetně křídel pl do 2 m2</t>
  </si>
  <si>
    <t>-1905428966</t>
  </si>
  <si>
    <t>"poz 2"</t>
  </si>
  <si>
    <t>29</t>
  </si>
  <si>
    <t>968062376</t>
  </si>
  <si>
    <t>Vybourání dřevěných rámů oken zdvojených včetně křídel pl do 4 m2</t>
  </si>
  <si>
    <t>-547857819</t>
  </si>
  <si>
    <t>30</t>
  </si>
  <si>
    <t>968062456</t>
  </si>
  <si>
    <t>Vybourání dřevěných dveřních zárubní pl přes 2 m2</t>
  </si>
  <si>
    <t>-293675962</t>
  </si>
  <si>
    <t>"poz 3"</t>
  </si>
  <si>
    <t>1,1*2,1*2</t>
  </si>
  <si>
    <t>31</t>
  </si>
  <si>
    <t>968072455</t>
  </si>
  <si>
    <t>Vybourání kovových dveřních zárubní pl do 2 m2</t>
  </si>
  <si>
    <t>-780067172</t>
  </si>
  <si>
    <t>"pozice 4 a 5"</t>
  </si>
  <si>
    <t>0,8*1,97*13</t>
  </si>
  <si>
    <t>"pozice 6 a 7"</t>
  </si>
  <si>
    <t>0,6*1,97*7</t>
  </si>
  <si>
    <t>32</t>
  </si>
  <si>
    <t>978015341</t>
  </si>
  <si>
    <t>Otlučení (osekání) vnější vápenné nebo vápenocementové omítky stupně členitosti 1 a 2 rozsahu do 30%</t>
  </si>
  <si>
    <t>-1060830646</t>
  </si>
  <si>
    <t>997</t>
  </si>
  <si>
    <t>Přesun sutě</t>
  </si>
  <si>
    <t>33</t>
  </si>
  <si>
    <t>997013111</t>
  </si>
  <si>
    <t>Vnitrostaveništní doprava suti a vybouraných hmot pro budovy v do 6 m s použitím mechanizace</t>
  </si>
  <si>
    <t>t</t>
  </si>
  <si>
    <t>1452753750</t>
  </si>
  <si>
    <t>34</t>
  </si>
  <si>
    <t>997013501</t>
  </si>
  <si>
    <t>Odvoz suti a vybouraných hmot na skládku nebo meziskládku do 1 km se složením</t>
  </si>
  <si>
    <t>652493932</t>
  </si>
  <si>
    <t>35</t>
  </si>
  <si>
    <t>997013509</t>
  </si>
  <si>
    <t>Příplatek k odvozu suti a vybouraných hmot na skládku ZKD 1 km přes 1 km</t>
  </si>
  <si>
    <t>-1955751955</t>
  </si>
  <si>
    <t>12,758*9</t>
  </si>
  <si>
    <t>36</t>
  </si>
  <si>
    <t>997013631</t>
  </si>
  <si>
    <t>Poplatek za uložení na skládce (skládkovné) stavebního odpadu směsného kód odpadu 17 09 04</t>
  </si>
  <si>
    <t>-399052562</t>
  </si>
  <si>
    <t>998</t>
  </si>
  <si>
    <t>Přesun hmot</t>
  </si>
  <si>
    <t>37</t>
  </si>
  <si>
    <t>998011001</t>
  </si>
  <si>
    <t>Přesun hmot pro budovy zděné v do 6 m</t>
  </si>
  <si>
    <t>-1212890128</t>
  </si>
  <si>
    <t>PSV</t>
  </si>
  <si>
    <t>Práce a dodávky PSV</t>
  </si>
  <si>
    <t>713</t>
  </si>
  <si>
    <t>Izolace tepelné</t>
  </si>
  <si>
    <t>38</t>
  </si>
  <si>
    <t>713111111</t>
  </si>
  <si>
    <t>Montáž izolace tepelné vrchem stropů volně kladenými rohožemi, pásy, dílci, deskami</t>
  </si>
  <si>
    <t>-1294714377</t>
  </si>
  <si>
    <t>(24,58*7,7-3,09*3,1)*2</t>
  </si>
  <si>
    <t>39</t>
  </si>
  <si>
    <t>63148104</t>
  </si>
  <si>
    <t>deska tepelně izolační minerální univerzální λ=0,038-0,039 tl 100mm</t>
  </si>
  <si>
    <t>1320791289</t>
  </si>
  <si>
    <t>359,374*1,02</t>
  </si>
  <si>
    <t>40</t>
  </si>
  <si>
    <t>713191132</t>
  </si>
  <si>
    <t>Montáž izolace tepelné podlah, stropů vrchem nebo střech překrytí separační fólií z PE</t>
  </si>
  <si>
    <t>318103723</t>
  </si>
  <si>
    <t>41</t>
  </si>
  <si>
    <t>28323101</t>
  </si>
  <si>
    <t>fólie LDPE (750 kg/m3) proti zemní vlhkosti nad úrovní terénu tl 1mm</t>
  </si>
  <si>
    <t>1274408362</t>
  </si>
  <si>
    <t>359,374*1,1</t>
  </si>
  <si>
    <t>42</t>
  </si>
  <si>
    <t>998713201</t>
  </si>
  <si>
    <t>Přesun hmot procentní pro izolace tepelné v objektech v do 6 m</t>
  </si>
  <si>
    <t>%</t>
  </si>
  <si>
    <t>1200992041</t>
  </si>
  <si>
    <t>721</t>
  </si>
  <si>
    <t xml:space="preserve">Zdravotechnika </t>
  </si>
  <si>
    <t>43</t>
  </si>
  <si>
    <t>72101</t>
  </si>
  <si>
    <t>Zdravotní technika , vnitřní kanalizace, vodovod a zařizovací předměty dle PD</t>
  </si>
  <si>
    <t>-650082750</t>
  </si>
  <si>
    <t>44</t>
  </si>
  <si>
    <t>72102</t>
  </si>
  <si>
    <t xml:space="preserve">Ohřev vody  elektrický ohřívač vody 300l</t>
  </si>
  <si>
    <t>kus</t>
  </si>
  <si>
    <t>-1384660020</t>
  </si>
  <si>
    <t>741</t>
  </si>
  <si>
    <t xml:space="preserve">Elektroinstalace </t>
  </si>
  <si>
    <t>45</t>
  </si>
  <si>
    <t>74101</t>
  </si>
  <si>
    <t>Elektroinstalace-světelné a zásuvkové rozvody elektrické vytápění, rozvaděče - dle PD</t>
  </si>
  <si>
    <t>1989026902</t>
  </si>
  <si>
    <t>763</t>
  </si>
  <si>
    <t>Konstrukce suché výstavby</t>
  </si>
  <si>
    <t>46</t>
  </si>
  <si>
    <t>763131714</t>
  </si>
  <si>
    <t>SDK podhled základní penetrační nátěr</t>
  </si>
  <si>
    <t>1937213143</t>
  </si>
  <si>
    <t>47</t>
  </si>
  <si>
    <t>998763401</t>
  </si>
  <si>
    <t>Přesun hmot procentní pro sádrokartonové konstrukce v objektech v do 6 m</t>
  </si>
  <si>
    <t>963446951</t>
  </si>
  <si>
    <t>764</t>
  </si>
  <si>
    <t>Konstrukce klempířské</t>
  </si>
  <si>
    <t>48</t>
  </si>
  <si>
    <t>764002851</t>
  </si>
  <si>
    <t>Demontáž oplechování parapetů do suti</t>
  </si>
  <si>
    <t>-88300678</t>
  </si>
  <si>
    <t>49</t>
  </si>
  <si>
    <t>764004801</t>
  </si>
  <si>
    <t>Demontáž podokapního žlabu do suti</t>
  </si>
  <si>
    <t>402290928</t>
  </si>
  <si>
    <t>50</t>
  </si>
  <si>
    <t>764004861</t>
  </si>
  <si>
    <t>Demontáž svodu do suti</t>
  </si>
  <si>
    <t>1359060176</t>
  </si>
  <si>
    <t>4,5*4</t>
  </si>
  <si>
    <t>51</t>
  </si>
  <si>
    <t>764226443</t>
  </si>
  <si>
    <t>Oplechování parapetů rovných celoplošně lepené z Al plechu rš 250 mm</t>
  </si>
  <si>
    <t>-462311997</t>
  </si>
  <si>
    <t>52</t>
  </si>
  <si>
    <t>764226465</t>
  </si>
  <si>
    <t>Příplatek za zvýšenou pracnost oplechování rohů parapetů rovných z Al plechu rš do 400 mm</t>
  </si>
  <si>
    <t>-151905685</t>
  </si>
  <si>
    <t>12*2</t>
  </si>
  <si>
    <t>53</t>
  </si>
  <si>
    <t>764521404</t>
  </si>
  <si>
    <t>Žlab podokapní půlkruhový z Al plechu rš 330 mm</t>
  </si>
  <si>
    <t>255211145</t>
  </si>
  <si>
    <t>25*2</t>
  </si>
  <si>
    <t>54</t>
  </si>
  <si>
    <t>764521444</t>
  </si>
  <si>
    <t>Kotlík oválný (trychtýřový) pro podokapní žlaby z Al plechu 330/100 mm</t>
  </si>
  <si>
    <t>560684169</t>
  </si>
  <si>
    <t>55</t>
  </si>
  <si>
    <t>764528422</t>
  </si>
  <si>
    <t>Svody kruhové včetně objímek, kolen, odskoků z Al plechu průměru 100 mm</t>
  </si>
  <si>
    <t>1923495933</t>
  </si>
  <si>
    <t>56</t>
  </si>
  <si>
    <t>998764201</t>
  </si>
  <si>
    <t>Přesun hmot procentní pro konstrukce klempířské v objektech v do 6 m</t>
  </si>
  <si>
    <t>62136463</t>
  </si>
  <si>
    <t>766</t>
  </si>
  <si>
    <t>Konstrukce truhlářské</t>
  </si>
  <si>
    <t>57</t>
  </si>
  <si>
    <t>766441811</t>
  </si>
  <si>
    <t>Demontáž parapetních desek dřevěných nebo plastových šířky do 30 cm délky do 1,0 m</t>
  </si>
  <si>
    <t>247079673</t>
  </si>
  <si>
    <t>58</t>
  </si>
  <si>
    <t>766441821</t>
  </si>
  <si>
    <t>Demontáž parapetních desek dřevěných nebo plastových šířky do 30 cm délky přes 1,0 m</t>
  </si>
  <si>
    <t>1434670555</t>
  </si>
  <si>
    <t>59</t>
  </si>
  <si>
    <t>766622131</t>
  </si>
  <si>
    <t>Montáž plastových oken plochy přes 1 m2 otevíravých výšky do 1,5 m s rámem do zdiva</t>
  </si>
  <si>
    <t>667980517</t>
  </si>
  <si>
    <t>"ozn 1"1,84*1,5*10</t>
  </si>
  <si>
    <t>"ozn2"0,9*1,5*2</t>
  </si>
  <si>
    <t>60</t>
  </si>
  <si>
    <t>61140052</t>
  </si>
  <si>
    <t>okno plastové otevíravé/sklopné trojsklo přes plochu 1m2 do v 1,5m</t>
  </si>
  <si>
    <t>-999728564</t>
  </si>
  <si>
    <t>61</t>
  </si>
  <si>
    <t>766660171</t>
  </si>
  <si>
    <t>Montáž dveřních křídel otvíravých jednokřídlových š do 0,8 m do obložkové zárubně</t>
  </si>
  <si>
    <t>1778258146</t>
  </si>
  <si>
    <t>62</t>
  </si>
  <si>
    <t>MSN.0027536.URS</t>
  </si>
  <si>
    <t>dveře interiérové jednokřídlé plné, DTD, HPL laminát, bílé plné, 80x197</t>
  </si>
  <si>
    <t>-1697816663</t>
  </si>
  <si>
    <t>63</t>
  </si>
  <si>
    <t>MSN.0027535.URS</t>
  </si>
  <si>
    <t>dveře interiérové jednokřídlé plné, DTD, HPL laminát, bílé plné, 70x197</t>
  </si>
  <si>
    <t>-1915841428</t>
  </si>
  <si>
    <t>64</t>
  </si>
  <si>
    <t>766660411</t>
  </si>
  <si>
    <t>Montáž vchodových dveří jednokřídlových bez nadsvětlíku do zdiva</t>
  </si>
  <si>
    <t>1330007503</t>
  </si>
  <si>
    <t>"poz.3"2</t>
  </si>
  <si>
    <t>65</t>
  </si>
  <si>
    <t>62291</t>
  </si>
  <si>
    <t xml:space="preserve">Dveře vchodové  plastové  1110x2000mm vč. kování , samozavírače a výplně tepelně izolační desky dle poz.3-podrobný popis</t>
  </si>
  <si>
    <t>1490048207</t>
  </si>
  <si>
    <t>66</t>
  </si>
  <si>
    <t>766660729</t>
  </si>
  <si>
    <t>Montáž dveřního interiérového kování - štítku s klikou</t>
  </si>
  <si>
    <t>-611583554</t>
  </si>
  <si>
    <t>67</t>
  </si>
  <si>
    <t>611158</t>
  </si>
  <si>
    <t xml:space="preserve">Dodávka kování-klika-klika s čtvercovou rozetou a otvorem na cylidrickou vložku  niklového odstínu chrom matný</t>
  </si>
  <si>
    <t>-1603790895</t>
  </si>
  <si>
    <t>68</t>
  </si>
  <si>
    <t>766682111</t>
  </si>
  <si>
    <t>Montáž zárubní obložkových pro dveře jednokřídlové tl stěny do 170 mm</t>
  </si>
  <si>
    <t>849581826</t>
  </si>
  <si>
    <t>13+7</t>
  </si>
  <si>
    <t>69</t>
  </si>
  <si>
    <t>6118227-R6</t>
  </si>
  <si>
    <t>zárubeň obložková pro dveře 1křídlé 600,700,800,900x1970mm tl 60-170mm lamino HPLa bílá</t>
  </si>
  <si>
    <t>-2067062492</t>
  </si>
  <si>
    <t>70</t>
  </si>
  <si>
    <t>766694111</t>
  </si>
  <si>
    <t>Montáž parapetních desek dřevěných nebo plastových šířky do 30 cm délky do 1,0 m</t>
  </si>
  <si>
    <t>1325085219</t>
  </si>
  <si>
    <t>71</t>
  </si>
  <si>
    <t>766694113</t>
  </si>
  <si>
    <t>Montáž parapetních desek dřevěných nebo plastových šířky do 30 cm délky do 2,6 m</t>
  </si>
  <si>
    <t>1309517251</t>
  </si>
  <si>
    <t>72</t>
  </si>
  <si>
    <t>61140078</t>
  </si>
  <si>
    <t>parapet plastový vnitřní – š 200mm, barva bílá</t>
  </si>
  <si>
    <t>1879936420</t>
  </si>
  <si>
    <t>0,9*2*1,05</t>
  </si>
  <si>
    <t>1,84*10*1,05</t>
  </si>
  <si>
    <t>73</t>
  </si>
  <si>
    <t>998766201</t>
  </si>
  <si>
    <t>Přesun hmot procentní pro konstrukce truhlářské v objektech v do 6 m</t>
  </si>
  <si>
    <t>292304001</t>
  </si>
  <si>
    <t>767</t>
  </si>
  <si>
    <t>Konstrukce zámečnické</t>
  </si>
  <si>
    <t>74</t>
  </si>
  <si>
    <t>767661811</t>
  </si>
  <si>
    <t>Demontáž mříží pevných nebo otevíravých</t>
  </si>
  <si>
    <t>270647989</t>
  </si>
  <si>
    <t>"mříže"</t>
  </si>
  <si>
    <t>1,94*1,6*10</t>
  </si>
  <si>
    <t>1,0*1,6*2</t>
  </si>
  <si>
    <t>75</t>
  </si>
  <si>
    <t>767662120</t>
  </si>
  <si>
    <t>Montáž mříží pevných přivařených</t>
  </si>
  <si>
    <t>1034735850</t>
  </si>
  <si>
    <t>"zpětná montáž mříží"34,24</t>
  </si>
  <si>
    <t>76</t>
  </si>
  <si>
    <t>767662129</t>
  </si>
  <si>
    <t>Úprava kotvení mříží</t>
  </si>
  <si>
    <t>609027437</t>
  </si>
  <si>
    <t>"zpětná montáž mříží"1</t>
  </si>
  <si>
    <t>77</t>
  </si>
  <si>
    <t>998767201</t>
  </si>
  <si>
    <t>Přesun hmot procentní pro zámečnické konstrukce v objektech v do 6 m</t>
  </si>
  <si>
    <t>1482580228</t>
  </si>
  <si>
    <t>771</t>
  </si>
  <si>
    <t>Podlahy z dlaždic</t>
  </si>
  <si>
    <t>78</t>
  </si>
  <si>
    <t>771121011</t>
  </si>
  <si>
    <t>Nátěr penetrační na podlahu</t>
  </si>
  <si>
    <t>1166618373</t>
  </si>
  <si>
    <t>"m01.2"10,63</t>
  </si>
  <si>
    <t>"m1.11"11,93</t>
  </si>
  <si>
    <t>79</t>
  </si>
  <si>
    <t>771573810</t>
  </si>
  <si>
    <t>Demontáž podlah z dlaždic keramických lepených</t>
  </si>
  <si>
    <t>439491262</t>
  </si>
  <si>
    <t>80</t>
  </si>
  <si>
    <t>771574111</t>
  </si>
  <si>
    <t>Montáž podlah keramických hladkých lepených flexibilním lepidlem do 9 ks/m2</t>
  </si>
  <si>
    <t>291442350</t>
  </si>
  <si>
    <t>81</t>
  </si>
  <si>
    <t>59761011</t>
  </si>
  <si>
    <t>dlažba keramická slinutá hladká do interiéru i exteriéru do 9ks/m2</t>
  </si>
  <si>
    <t>-489195714</t>
  </si>
  <si>
    <t>43,8*1,1</t>
  </si>
  <si>
    <t>82</t>
  </si>
  <si>
    <t>771591112</t>
  </si>
  <si>
    <t>Izolace pod dlažbu nátěrem nebo stěrkou ve dvou vrstvách</t>
  </si>
  <si>
    <t>1784049492</t>
  </si>
  <si>
    <t>83</t>
  </si>
  <si>
    <t>998771201</t>
  </si>
  <si>
    <t>Přesun hmot procentní pro podlahy z dlaždic v objektech v do 6 m</t>
  </si>
  <si>
    <t>700917087</t>
  </si>
  <si>
    <t>776</t>
  </si>
  <si>
    <t>Podlahy povlakové</t>
  </si>
  <si>
    <t>84</t>
  </si>
  <si>
    <t>776111116</t>
  </si>
  <si>
    <t>Odstranění zbytků lepidla z podkladu povlakových podlah broušením</t>
  </si>
  <si>
    <t>-1009183377</t>
  </si>
  <si>
    <t>"m1.04-m 1.10"</t>
  </si>
  <si>
    <t>17,38+11,71*2+20,76+4,64+11,71+17,41</t>
  </si>
  <si>
    <t>85</t>
  </si>
  <si>
    <t>776121111</t>
  </si>
  <si>
    <t>Vodou ředitelná penetrace savého podkladu povlakových podlah ředěná v poměru 1:3</t>
  </si>
  <si>
    <t>-1718972100</t>
  </si>
  <si>
    <t>86</t>
  </si>
  <si>
    <t>776141112</t>
  </si>
  <si>
    <t>Vyrovnání podkladu povlakových podlah stěrkou pevnosti 20 MPa tl 5 mm</t>
  </si>
  <si>
    <t>-723998364</t>
  </si>
  <si>
    <t>87</t>
  </si>
  <si>
    <t>776201811</t>
  </si>
  <si>
    <t>Demontáž lepených povlakových podlah bez podložky ručně</t>
  </si>
  <si>
    <t>-1862992768</t>
  </si>
  <si>
    <t>88</t>
  </si>
  <si>
    <t>776221111</t>
  </si>
  <si>
    <t>Lepení pásů z PVC standardním lepidlem</t>
  </si>
  <si>
    <t>-1274554532</t>
  </si>
  <si>
    <t>"m1.04-m1.10"</t>
  </si>
  <si>
    <t>89</t>
  </si>
  <si>
    <t>28411000</t>
  </si>
  <si>
    <t>PVC heterogenní zátěžová antibakteriální tl 2,25mm, nášlapná vrstva 0,90mm, třída zátěže 34/43, otlak do 0,03mm, R10, hořlavost Bfl S1</t>
  </si>
  <si>
    <t>1807723620</t>
  </si>
  <si>
    <t>95,32*1,1</t>
  </si>
  <si>
    <t>90</t>
  </si>
  <si>
    <t>776410811</t>
  </si>
  <si>
    <t>Odstranění soklíků a lišt pryžových nebo plastových</t>
  </si>
  <si>
    <t>-252061787</t>
  </si>
  <si>
    <t>91</t>
  </si>
  <si>
    <t>776411111</t>
  </si>
  <si>
    <t>Montáž obvodových soklíků výšky do 80 mm</t>
  </si>
  <si>
    <t>-1037729487</t>
  </si>
  <si>
    <t>"m 1,04"</t>
  </si>
  <si>
    <t>(5,91+2,94)*2-0,8*3</t>
  </si>
  <si>
    <t>"m1,05 a 1.06"</t>
  </si>
  <si>
    <t>(2,85+4,11)*2-0,8</t>
  </si>
  <si>
    <t>"m1.07"</t>
  </si>
  <si>
    <t>(8,65+2,94+1,6)*2-0,8*7</t>
  </si>
  <si>
    <t>"m1,08"</t>
  </si>
  <si>
    <t>(3,09+1,5)*2-0,8*2-1,1</t>
  </si>
  <si>
    <t>"m1,09"</t>
  </si>
  <si>
    <t>(2,85+4,11)*2-0,8*2</t>
  </si>
  <si>
    <t>"m1,10"</t>
  </si>
  <si>
    <t>(5,92+2,94)*2-0,8*3</t>
  </si>
  <si>
    <t>92</t>
  </si>
  <si>
    <t>28411009</t>
  </si>
  <si>
    <t>lišta soklová PVC 18x80mm</t>
  </si>
  <si>
    <t>1735752082</t>
  </si>
  <si>
    <t>96,440*1,02</t>
  </si>
  <si>
    <t>93</t>
  </si>
  <si>
    <t>998776201</t>
  </si>
  <si>
    <t>Přesun hmot procentní pro podlahy povlakové v objektech v do 6 m</t>
  </si>
  <si>
    <t>-1749311938</t>
  </si>
  <si>
    <t>781</t>
  </si>
  <si>
    <t>Dokončovací práce - obklady</t>
  </si>
  <si>
    <t>94</t>
  </si>
  <si>
    <t>781121011</t>
  </si>
  <si>
    <t>Nátěr penetrační na stěnu</t>
  </si>
  <si>
    <t>-934151972</t>
  </si>
  <si>
    <t>(4,11+2,91)*2*2,1</t>
  </si>
  <si>
    <t>-1,84*1,2</t>
  </si>
  <si>
    <t>-0,8*1,97</t>
  </si>
  <si>
    <t>-0,6*1,97</t>
  </si>
  <si>
    <t>(4,11+4,11)*2*2,1</t>
  </si>
  <si>
    <t>-0,9*1,2</t>
  </si>
  <si>
    <t>-0,6*1,97*3</t>
  </si>
  <si>
    <t>-0,8*1,97*2</t>
  </si>
  <si>
    <t>(1,2+0,9)*2*2,1*2</t>
  </si>
  <si>
    <t>-0,6*1,97*2</t>
  </si>
  <si>
    <t>(4,11+4,11+0,31)*2*2,1</t>
  </si>
  <si>
    <t>-0,6*1,97*4</t>
  </si>
  <si>
    <t>(1,51+1,0)*2*2,1</t>
  </si>
  <si>
    <t>(2,98+4,11)*2*2,1</t>
  </si>
  <si>
    <t>95</t>
  </si>
  <si>
    <t>781131112</t>
  </si>
  <si>
    <t>Izolace pod obklad nátěrem nebo stěrkou ve dvou vrstvách</t>
  </si>
  <si>
    <t>-1300854788</t>
  </si>
  <si>
    <t>(4,11+2,91)*2*0,3</t>
  </si>
  <si>
    <t>(4,11+4,11)*2*0,3</t>
  </si>
  <si>
    <t>(1,2+0,9)*2*0,3*2</t>
  </si>
  <si>
    <t>(4,11+4,11+0,31)*2*0,3</t>
  </si>
  <si>
    <t>(1,51+1,0)*2*0,3</t>
  </si>
  <si>
    <t>(2,98+4,11)*2*0,3</t>
  </si>
  <si>
    <t>96</t>
  </si>
  <si>
    <t>781151031</t>
  </si>
  <si>
    <t>Celoplošné vyrovnání podkladu stěrkou tl 3 mm</t>
  </si>
  <si>
    <t>-1967183178</t>
  </si>
  <si>
    <t>97</t>
  </si>
  <si>
    <t>781473111</t>
  </si>
  <si>
    <t>Montáž obkladů vnitřních keramických hladkých do 9 ks/m2 lepených standardním lepidlem</t>
  </si>
  <si>
    <t>-2000307117</t>
  </si>
  <si>
    <t>98</t>
  </si>
  <si>
    <t>59761026</t>
  </si>
  <si>
    <t>obklad keramický hladký do 12ks/m2</t>
  </si>
  <si>
    <t>-1704393893</t>
  </si>
  <si>
    <t>142,854*1,1</t>
  </si>
  <si>
    <t>99</t>
  </si>
  <si>
    <t>781473810</t>
  </si>
  <si>
    <t>Demontáž obkladů z obkladaček keramických lepených</t>
  </si>
  <si>
    <t>-2108705637</t>
  </si>
  <si>
    <t>100</t>
  </si>
  <si>
    <t>998781201</t>
  </si>
  <si>
    <t>Přesun hmot procentní pro obklady keramické v objektech v do 6 m</t>
  </si>
  <si>
    <t>1527748886</t>
  </si>
  <si>
    <t>783</t>
  </si>
  <si>
    <t>Dokončovací práce - nátěry</t>
  </si>
  <si>
    <t>101</t>
  </si>
  <si>
    <t>783101203</t>
  </si>
  <si>
    <t>Jemné obroušení podkladu truhlářských konstrukcí před provedením nátěru</t>
  </si>
  <si>
    <t>2109858043</t>
  </si>
  <si>
    <t>"sloupy"</t>
  </si>
  <si>
    <t>0,13*4*2,8*10</t>
  </si>
  <si>
    <t>"průvlak"</t>
  </si>
  <si>
    <t>(3,3+1,68+24,58)*0,14*3</t>
  </si>
  <si>
    <t>"podhled"</t>
  </si>
  <si>
    <t>24,6*1,7</t>
  </si>
  <si>
    <t>3,09*3,1</t>
  </si>
  <si>
    <t>"střecha"</t>
  </si>
  <si>
    <t>24,6*0,7</t>
  </si>
  <si>
    <t>24,6*0,5</t>
  </si>
  <si>
    <t>"štíty"</t>
  </si>
  <si>
    <t>9,8*3,044/2*2</t>
  </si>
  <si>
    <t>7,7*0,7*2</t>
  </si>
  <si>
    <t>102</t>
  </si>
  <si>
    <t>783201201</t>
  </si>
  <si>
    <t>Obroušení tesařských konstrukcí před provedením nátěru</t>
  </si>
  <si>
    <t>-1011370260</t>
  </si>
  <si>
    <t>103</t>
  </si>
  <si>
    <t>783213021</t>
  </si>
  <si>
    <t>Napouštěcí dvojnásobný syntetický biodní nátěr tesařských prvků nezabudovaných do konstrukce</t>
  </si>
  <si>
    <t>-2040394503</t>
  </si>
  <si>
    <t>104</t>
  </si>
  <si>
    <t>783214101</t>
  </si>
  <si>
    <t>Základní jednonásobný syntetický nátěr tesařských konstrukcí</t>
  </si>
  <si>
    <t>610190465</t>
  </si>
  <si>
    <t>105</t>
  </si>
  <si>
    <t>783217101</t>
  </si>
  <si>
    <t>Krycí jednonásobný syntetický nátěr tesařských konstrukcí</t>
  </si>
  <si>
    <t>8930363</t>
  </si>
  <si>
    <t>148,505*2</t>
  </si>
  <si>
    <t>106</t>
  </si>
  <si>
    <t>783301303</t>
  </si>
  <si>
    <t>Bezoplachové odrezivění zámečnických konstrukcí</t>
  </si>
  <si>
    <t>-1654545700</t>
  </si>
  <si>
    <t>107</t>
  </si>
  <si>
    <t>783314201</t>
  </si>
  <si>
    <t>Základní antikorozní jednonásobný syntetický standardní nátěr zámečnických konstrukcí</t>
  </si>
  <si>
    <t>-345688953</t>
  </si>
  <si>
    <t>108</t>
  </si>
  <si>
    <t>783315101</t>
  </si>
  <si>
    <t>Mezinátěr jednonásobný syntetický standardní zámečnických konstrukcí</t>
  </si>
  <si>
    <t>-561587239</t>
  </si>
  <si>
    <t>109</t>
  </si>
  <si>
    <t>783317101</t>
  </si>
  <si>
    <t>Krycí jednonásobný syntetický standardní nátěr zámečnických konstrukcí</t>
  </si>
  <si>
    <t>-1977659272</t>
  </si>
  <si>
    <t>110</t>
  </si>
  <si>
    <t>783901551</t>
  </si>
  <si>
    <t>Omytí tlakovou vodou betonových podlah před provedením nátěru</t>
  </si>
  <si>
    <t>-694079358</t>
  </si>
  <si>
    <t>"m1,01"11,08+(2,84+3,9)*2*0,08</t>
  </si>
  <si>
    <t>111</t>
  </si>
  <si>
    <t>783913151</t>
  </si>
  <si>
    <t>Penetrační syntetický nátěr hladkých betonových podlah</t>
  </si>
  <si>
    <t>1734127283</t>
  </si>
  <si>
    <t>112</t>
  </si>
  <si>
    <t>783917151</t>
  </si>
  <si>
    <t>Krycí jednonásobný syntetický nátěr betonové podlahy</t>
  </si>
  <si>
    <t>620229152</t>
  </si>
  <si>
    <t>784</t>
  </si>
  <si>
    <t>Dokončovací práce - malby a tapety</t>
  </si>
  <si>
    <t>113</t>
  </si>
  <si>
    <t>784181101</t>
  </si>
  <si>
    <t>Základní akrylátová jednonásobná penetrace podkladu v místnostech výšky do 3,80m</t>
  </si>
  <si>
    <t>1513331410</t>
  </si>
  <si>
    <t>"m1,01"</t>
  </si>
  <si>
    <t>(2,84+3,9)*2*2,780</t>
  </si>
  <si>
    <t>(2,91+4,1)*2*0,68</t>
  </si>
  <si>
    <t>(4,1+4,11)*2*0,68</t>
  </si>
  <si>
    <t>(1,2+0,9)*2*0,68*2</t>
  </si>
  <si>
    <t>"m1,04"</t>
  </si>
  <si>
    <t>(5,91+2,94)*2*2,78</t>
  </si>
  <si>
    <t>"m1,05"</t>
  </si>
  <si>
    <t>(2,85+4,11)*2*2,78</t>
  </si>
  <si>
    <t>"m1,06"</t>
  </si>
  <si>
    <t>"m1,07"</t>
  </si>
  <si>
    <t>(8,85+2,94+1,6)*2*2,78</t>
  </si>
  <si>
    <t>(3,09+1,5)*2*2,78</t>
  </si>
  <si>
    <t>(5,92+2,94)*2*2,78</t>
  </si>
  <si>
    <t>(4,11+4,11+0,31)*2*0,68</t>
  </si>
  <si>
    <t>(1,51+1,1)*2*0,68</t>
  </si>
  <si>
    <t>(2,98+4,11)*2*0,68</t>
  </si>
  <si>
    <t>114</t>
  </si>
  <si>
    <t>784221011</t>
  </si>
  <si>
    <t>Jednonásobné bílé malby ze směsí za sucha středně otěruvzdorných v místnostech do 3,80 m</t>
  </si>
  <si>
    <t>-932073911</t>
  </si>
  <si>
    <t>115</t>
  </si>
  <si>
    <t>784321031</t>
  </si>
  <si>
    <t>Dvojnásobné silikátové bílé malby v místnosti výšky do 3,80 m</t>
  </si>
  <si>
    <t>436146006</t>
  </si>
  <si>
    <t>"stropy"</t>
  </si>
  <si>
    <t>"m1,01-1,12"</t>
  </si>
  <si>
    <t>11,08+10,63+10,31+17,38+11,71*2</t>
  </si>
  <si>
    <t>20,76+4,64+11,71+17,41+11,93+10,93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</si>
</sst>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26</v>
      </c>
      <c r="AR10" s="22"/>
      <c r="BE10" s="31"/>
      <c r="BS10" s="19" t="s">
        <v>6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29</v>
      </c>
      <c r="AK13" s="32" t="s">
        <v>25</v>
      </c>
      <c r="AN13" s="34" t="s">
        <v>30</v>
      </c>
      <c r="AR13" s="22"/>
      <c r="BE13" s="31"/>
      <c r="BS13" s="19" t="s">
        <v>6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31</v>
      </c>
      <c r="AK16" s="32" t="s">
        <v>25</v>
      </c>
      <c r="AN16" s="27" t="s">
        <v>32</v>
      </c>
      <c r="AR16" s="22"/>
      <c r="BE16" s="31"/>
      <c r="BS16" s="19" t="s">
        <v>3</v>
      </c>
    </row>
    <row r="17" s="1" customFormat="1" ht="18.48" customHeight="1">
      <c r="B17" s="22"/>
      <c r="E17" s="27" t="s">
        <v>33</v>
      </c>
      <c r="AK17" s="32" t="s">
        <v>28</v>
      </c>
      <c r="AN17" s="27" t="s">
        <v>1</v>
      </c>
      <c r="AR17" s="22"/>
      <c r="BE17" s="31"/>
      <c r="BS17" s="19" t="s">
        <v>34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35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36</v>
      </c>
      <c r="AK20" s="32" t="s">
        <v>28</v>
      </c>
      <c r="AN20" s="27" t="s">
        <v>1</v>
      </c>
      <c r="AR20" s="22"/>
      <c r="BE20" s="31"/>
      <c r="BS20" s="19" t="s">
        <v>34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37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42</v>
      </c>
      <c r="E29" s="3"/>
      <c r="F29" s="32" t="s">
        <v>43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44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45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46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47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51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52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53</v>
      </c>
      <c r="AI60" s="41"/>
      <c r="AJ60" s="41"/>
      <c r="AK60" s="41"/>
      <c r="AL60" s="41"/>
      <c r="AM60" s="58" t="s">
        <v>54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56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53</v>
      </c>
      <c r="AI75" s="41"/>
      <c r="AJ75" s="41"/>
      <c r="AK75" s="41"/>
      <c r="AL75" s="41"/>
      <c r="AM75" s="58" t="s">
        <v>54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Pitter132C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 xml:space="preserve">Rekonstrukce a modernizace školního hřiště ZŠ  Broumovská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Liberec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17. 1. 2022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5.6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Statutární město Liberec, nám .Dr.E. Beneše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31</v>
      </c>
      <c r="AJ89" s="38"/>
      <c r="AK89" s="38"/>
      <c r="AL89" s="38"/>
      <c r="AM89" s="70" t="str">
        <f>IF(E17="","",E17)</f>
        <v>Pitter Design, s.r.o.Pardubice</v>
      </c>
      <c r="AN89" s="4"/>
      <c r="AO89" s="4"/>
      <c r="AP89" s="4"/>
      <c r="AQ89" s="38"/>
      <c r="AR89" s="39"/>
      <c r="AS89" s="71" t="s">
        <v>58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29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35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59</v>
      </c>
      <c r="D92" s="80"/>
      <c r="E92" s="80"/>
      <c r="F92" s="80"/>
      <c r="G92" s="80"/>
      <c r="H92" s="81"/>
      <c r="I92" s="82" t="s">
        <v>60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61</v>
      </c>
      <c r="AH92" s="80"/>
      <c r="AI92" s="80"/>
      <c r="AJ92" s="80"/>
      <c r="AK92" s="80"/>
      <c r="AL92" s="80"/>
      <c r="AM92" s="80"/>
      <c r="AN92" s="82" t="s">
        <v>62</v>
      </c>
      <c r="AO92" s="80"/>
      <c r="AP92" s="84"/>
      <c r="AQ92" s="85" t="s">
        <v>63</v>
      </c>
      <c r="AR92" s="39"/>
      <c r="AS92" s="86" t="s">
        <v>64</v>
      </c>
      <c r="AT92" s="87" t="s">
        <v>65</v>
      </c>
      <c r="AU92" s="87" t="s">
        <v>66</v>
      </c>
      <c r="AV92" s="87" t="s">
        <v>67</v>
      </c>
      <c r="AW92" s="87" t="s">
        <v>68</v>
      </c>
      <c r="AX92" s="87" t="s">
        <v>69</v>
      </c>
      <c r="AY92" s="87" t="s">
        <v>70</v>
      </c>
      <c r="AZ92" s="87" t="s">
        <v>71</v>
      </c>
      <c r="BA92" s="87" t="s">
        <v>72</v>
      </c>
      <c r="BB92" s="87" t="s">
        <v>73</v>
      </c>
      <c r="BC92" s="87" t="s">
        <v>74</v>
      </c>
      <c r="BD92" s="88" t="s">
        <v>75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76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77</v>
      </c>
      <c r="BT94" s="102" t="s">
        <v>78</v>
      </c>
      <c r="BU94" s="103" t="s">
        <v>79</v>
      </c>
      <c r="BV94" s="102" t="s">
        <v>80</v>
      </c>
      <c r="BW94" s="102" t="s">
        <v>4</v>
      </c>
      <c r="BX94" s="102" t="s">
        <v>81</v>
      </c>
      <c r="CL94" s="102" t="s">
        <v>1</v>
      </c>
    </row>
    <row r="95" s="7" customFormat="1" ht="16.5" customHeight="1">
      <c r="A95" s="104" t="s">
        <v>82</v>
      </c>
      <c r="B95" s="105"/>
      <c r="C95" s="106"/>
      <c r="D95" s="107" t="s">
        <v>83</v>
      </c>
      <c r="E95" s="107"/>
      <c r="F95" s="107"/>
      <c r="G95" s="107"/>
      <c r="H95" s="107"/>
      <c r="I95" s="108"/>
      <c r="J95" s="107" t="s">
        <v>84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'05 - SO 05 Technické zázemí'!J30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85</v>
      </c>
      <c r="AR95" s="105"/>
      <c r="AS95" s="111">
        <v>0</v>
      </c>
      <c r="AT95" s="112">
        <f>ROUND(SUM(AV95:AW95),2)</f>
        <v>0</v>
      </c>
      <c r="AU95" s="113">
        <f>'05 - SO 05 Technické zázemí'!P135</f>
        <v>0</v>
      </c>
      <c r="AV95" s="112">
        <f>'05 - SO 05 Technické zázemí'!J33</f>
        <v>0</v>
      </c>
      <c r="AW95" s="112">
        <f>'05 - SO 05 Technické zázemí'!J34</f>
        <v>0</v>
      </c>
      <c r="AX95" s="112">
        <f>'05 - SO 05 Technické zázemí'!J35</f>
        <v>0</v>
      </c>
      <c r="AY95" s="112">
        <f>'05 - SO 05 Technické zázemí'!J36</f>
        <v>0</v>
      </c>
      <c r="AZ95" s="112">
        <f>'05 - SO 05 Technické zázemí'!F33</f>
        <v>0</v>
      </c>
      <c r="BA95" s="112">
        <f>'05 - SO 05 Technické zázemí'!F34</f>
        <v>0</v>
      </c>
      <c r="BB95" s="112">
        <f>'05 - SO 05 Technické zázemí'!F35</f>
        <v>0</v>
      </c>
      <c r="BC95" s="112">
        <f>'05 - SO 05 Technické zázemí'!F36</f>
        <v>0</v>
      </c>
      <c r="BD95" s="114">
        <f>'05 - SO 05 Technické zázemí'!F37</f>
        <v>0</v>
      </c>
      <c r="BE95" s="7"/>
      <c r="BT95" s="115" t="s">
        <v>86</v>
      </c>
      <c r="BV95" s="115" t="s">
        <v>80</v>
      </c>
      <c r="BW95" s="115" t="s">
        <v>87</v>
      </c>
      <c r="BX95" s="115" t="s">
        <v>4</v>
      </c>
      <c r="CL95" s="115" t="s">
        <v>1</v>
      </c>
      <c r="CM95" s="115" t="s">
        <v>88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5 - SO 05 Technické zázem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6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117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89</v>
      </c>
      <c r="I4" s="116"/>
      <c r="L4" s="22"/>
      <c r="M4" s="118" t="s">
        <v>10</v>
      </c>
      <c r="AT4" s="19" t="s">
        <v>3</v>
      </c>
    </row>
    <row r="5" s="1" customFormat="1" ht="6.96" customHeight="1">
      <c r="B5" s="22"/>
      <c r="I5" s="116"/>
      <c r="L5" s="22"/>
    </row>
    <row r="6" s="1" customFormat="1" ht="12" customHeight="1">
      <c r="B6" s="22"/>
      <c r="D6" s="32" t="s">
        <v>16</v>
      </c>
      <c r="I6" s="116"/>
      <c r="L6" s="22"/>
    </row>
    <row r="7" s="1" customFormat="1" ht="16.5" customHeight="1">
      <c r="B7" s="22"/>
      <c r="E7" s="119" t="str">
        <f>'Rekapitulace stavby'!K6</f>
        <v xml:space="preserve">Rekonstrukce a modernizace školního hřiště ZŠ  Broumovská</v>
      </c>
      <c r="F7" s="32"/>
      <c r="G7" s="32"/>
      <c r="H7" s="32"/>
      <c r="I7" s="116"/>
      <c r="L7" s="22"/>
    </row>
    <row r="8" s="2" customFormat="1" ht="12" customHeight="1">
      <c r="A8" s="38"/>
      <c r="B8" s="39"/>
      <c r="C8" s="38"/>
      <c r="D8" s="32" t="s">
        <v>90</v>
      </c>
      <c r="E8" s="38"/>
      <c r="F8" s="38"/>
      <c r="G8" s="38"/>
      <c r="H8" s="38"/>
      <c r="I8" s="120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91</v>
      </c>
      <c r="F9" s="38"/>
      <c r="G9" s="38"/>
      <c r="H9" s="38"/>
      <c r="I9" s="120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120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121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121" t="s">
        <v>22</v>
      </c>
      <c r="J12" s="69" t="str">
        <f>'Rekapitulace stavby'!AN8</f>
        <v>17. 1. 2022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20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121" t="s">
        <v>25</v>
      </c>
      <c r="J14" s="27" t="s">
        <v>26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121" t="s">
        <v>28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20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121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121" t="s">
        <v>28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20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121" t="s">
        <v>25</v>
      </c>
      <c r="J20" s="27" t="s">
        <v>32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33</v>
      </c>
      <c r="F21" s="38"/>
      <c r="G21" s="38"/>
      <c r="H21" s="38"/>
      <c r="I21" s="121" t="s">
        <v>28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20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35</v>
      </c>
      <c r="E23" s="38"/>
      <c r="F23" s="38"/>
      <c r="G23" s="38"/>
      <c r="H23" s="38"/>
      <c r="I23" s="121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121" t="s">
        <v>28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20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120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20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126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7" t="s">
        <v>38</v>
      </c>
      <c r="E30" s="38"/>
      <c r="F30" s="38"/>
      <c r="G30" s="38"/>
      <c r="H30" s="38"/>
      <c r="I30" s="120"/>
      <c r="J30" s="96">
        <f>ROUND(J135,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26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128" t="s">
        <v>39</v>
      </c>
      <c r="J32" s="43" t="s">
        <v>41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9" t="s">
        <v>42</v>
      </c>
      <c r="E33" s="32" t="s">
        <v>43</v>
      </c>
      <c r="F33" s="130">
        <f>ROUND((SUM(BE135:BE607)),  2)</f>
        <v>0</v>
      </c>
      <c r="G33" s="38"/>
      <c r="H33" s="38"/>
      <c r="I33" s="131">
        <v>0.20999999999999999</v>
      </c>
      <c r="J33" s="130">
        <f>ROUND(((SUM(BE135:BE607))*I33),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30">
        <f>ROUND((SUM(BF135:BF607)),  2)</f>
        <v>0</v>
      </c>
      <c r="G34" s="38"/>
      <c r="H34" s="38"/>
      <c r="I34" s="131">
        <v>0.14999999999999999</v>
      </c>
      <c r="J34" s="130">
        <f>ROUND(((SUM(BF135:BF607))*I34),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30">
        <f>ROUND((SUM(BG135:BG607)),  2)</f>
        <v>0</v>
      </c>
      <c r="G35" s="38"/>
      <c r="H35" s="38"/>
      <c r="I35" s="131">
        <v>0.20999999999999999</v>
      </c>
      <c r="J35" s="130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30">
        <f>ROUND((SUM(BH135:BH607)),  2)</f>
        <v>0</v>
      </c>
      <c r="G36" s="38"/>
      <c r="H36" s="38"/>
      <c r="I36" s="131">
        <v>0.14999999999999999</v>
      </c>
      <c r="J36" s="130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30">
        <f>ROUND((SUM(BI135:BI607)),  2)</f>
        <v>0</v>
      </c>
      <c r="G37" s="38"/>
      <c r="H37" s="38"/>
      <c r="I37" s="131">
        <v>0</v>
      </c>
      <c r="J37" s="130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20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2"/>
      <c r="D39" s="133" t="s">
        <v>48</v>
      </c>
      <c r="E39" s="81"/>
      <c r="F39" s="81"/>
      <c r="G39" s="134" t="s">
        <v>49</v>
      </c>
      <c r="H39" s="135" t="s">
        <v>50</v>
      </c>
      <c r="I39" s="136"/>
      <c r="J39" s="137">
        <f>SUM(J30:J37)</f>
        <v>0</v>
      </c>
      <c r="K39" s="1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120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I41" s="116"/>
      <c r="L41" s="22"/>
    </row>
    <row r="42" s="1" customFormat="1" ht="14.4" customHeight="1">
      <c r="B42" s="22"/>
      <c r="I42" s="116"/>
      <c r="L42" s="22"/>
    </row>
    <row r="43" s="1" customFormat="1" ht="14.4" customHeight="1">
      <c r="B43" s="22"/>
      <c r="I43" s="116"/>
      <c r="L43" s="22"/>
    </row>
    <row r="44" s="1" customFormat="1" ht="14.4" customHeight="1">
      <c r="B44" s="22"/>
      <c r="I44" s="116"/>
      <c r="L44" s="22"/>
    </row>
    <row r="45" s="1" customFormat="1" ht="14.4" customHeight="1">
      <c r="B45" s="22"/>
      <c r="I45" s="116"/>
      <c r="L45" s="22"/>
    </row>
    <row r="46" s="1" customFormat="1" ht="14.4" customHeight="1">
      <c r="B46" s="22"/>
      <c r="I46" s="116"/>
      <c r="L46" s="22"/>
    </row>
    <row r="47" s="1" customFormat="1" ht="14.4" customHeight="1">
      <c r="B47" s="22"/>
      <c r="I47" s="116"/>
      <c r="L47" s="22"/>
    </row>
    <row r="48" s="1" customFormat="1" ht="14.4" customHeight="1">
      <c r="B48" s="22"/>
      <c r="I48" s="116"/>
      <c r="L48" s="22"/>
    </row>
    <row r="49" s="1" customFormat="1" ht="14.4" customHeight="1">
      <c r="B49" s="22"/>
      <c r="I49" s="116"/>
      <c r="L49" s="22"/>
    </row>
    <row r="50" s="2" customFormat="1" ht="14.4" customHeight="1">
      <c r="B50" s="55"/>
      <c r="D50" s="56" t="s">
        <v>51</v>
      </c>
      <c r="E50" s="57"/>
      <c r="F50" s="57"/>
      <c r="G50" s="56" t="s">
        <v>52</v>
      </c>
      <c r="H50" s="57"/>
      <c r="I50" s="139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53</v>
      </c>
      <c r="E61" s="41"/>
      <c r="F61" s="140" t="s">
        <v>54</v>
      </c>
      <c r="G61" s="58" t="s">
        <v>53</v>
      </c>
      <c r="H61" s="41"/>
      <c r="I61" s="141"/>
      <c r="J61" s="142" t="s">
        <v>54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55</v>
      </c>
      <c r="E65" s="59"/>
      <c r="F65" s="59"/>
      <c r="G65" s="56" t="s">
        <v>56</v>
      </c>
      <c r="H65" s="59"/>
      <c r="I65" s="143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53</v>
      </c>
      <c r="E76" s="41"/>
      <c r="F76" s="140" t="s">
        <v>54</v>
      </c>
      <c r="G76" s="58" t="s">
        <v>53</v>
      </c>
      <c r="H76" s="41"/>
      <c r="I76" s="141"/>
      <c r="J76" s="142" t="s">
        <v>54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44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45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38"/>
      <c r="E82" s="38"/>
      <c r="F82" s="38"/>
      <c r="G82" s="38"/>
      <c r="H82" s="38"/>
      <c r="I82" s="120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20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20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19" t="str">
        <f>E7</f>
        <v xml:space="preserve">Rekonstrukce a modernizace školního hřiště ZŠ  Broumovská</v>
      </c>
      <c r="F85" s="32"/>
      <c r="G85" s="32"/>
      <c r="H85" s="32"/>
      <c r="I85" s="120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38"/>
      <c r="E86" s="38"/>
      <c r="F86" s="38"/>
      <c r="G86" s="38"/>
      <c r="H86" s="38"/>
      <c r="I86" s="120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05 - SO 05 Technické zázemí</v>
      </c>
      <c r="F87" s="38"/>
      <c r="G87" s="38"/>
      <c r="H87" s="38"/>
      <c r="I87" s="120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120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Liberec</v>
      </c>
      <c r="G89" s="38"/>
      <c r="H89" s="38"/>
      <c r="I89" s="121" t="s">
        <v>22</v>
      </c>
      <c r="J89" s="69" t="str">
        <f>IF(J12="","",J12)</f>
        <v>17. 1. 2022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20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>Statutární město Liberec, nám .Dr.E. Beneše</v>
      </c>
      <c r="G91" s="38"/>
      <c r="H91" s="38"/>
      <c r="I91" s="121" t="s">
        <v>31</v>
      </c>
      <c r="J91" s="36" t="str">
        <f>E21</f>
        <v>Pitter Design, s.r.o.Pardubice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38"/>
      <c r="E92" s="38"/>
      <c r="F92" s="27" t="str">
        <f>IF(E18="","",E18)</f>
        <v>Vyplň údaj</v>
      </c>
      <c r="G92" s="38"/>
      <c r="H92" s="38"/>
      <c r="I92" s="121" t="s">
        <v>35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120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6" t="s">
        <v>93</v>
      </c>
      <c r="D94" s="132"/>
      <c r="E94" s="132"/>
      <c r="F94" s="132"/>
      <c r="G94" s="132"/>
      <c r="H94" s="132"/>
      <c r="I94" s="147"/>
      <c r="J94" s="148" t="s">
        <v>94</v>
      </c>
      <c r="K94" s="132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20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9" t="s">
        <v>95</v>
      </c>
      <c r="D96" s="38"/>
      <c r="E96" s="38"/>
      <c r="F96" s="38"/>
      <c r="G96" s="38"/>
      <c r="H96" s="38"/>
      <c r="I96" s="120"/>
      <c r="J96" s="96">
        <f>J135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96</v>
      </c>
    </row>
    <row r="97" s="9" customFormat="1" ht="24.96" customHeight="1">
      <c r="A97" s="9"/>
      <c r="B97" s="150"/>
      <c r="C97" s="9"/>
      <c r="D97" s="151" t="s">
        <v>97</v>
      </c>
      <c r="E97" s="152"/>
      <c r="F97" s="152"/>
      <c r="G97" s="152"/>
      <c r="H97" s="152"/>
      <c r="I97" s="153"/>
      <c r="J97" s="154">
        <f>J136</f>
        <v>0</v>
      </c>
      <c r="K97" s="9"/>
      <c r="L97" s="15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5"/>
      <c r="C98" s="10"/>
      <c r="D98" s="156" t="s">
        <v>98</v>
      </c>
      <c r="E98" s="157"/>
      <c r="F98" s="157"/>
      <c r="G98" s="157"/>
      <c r="H98" s="157"/>
      <c r="I98" s="158"/>
      <c r="J98" s="159">
        <f>J137</f>
        <v>0</v>
      </c>
      <c r="K98" s="10"/>
      <c r="L98" s="15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5"/>
      <c r="C99" s="10"/>
      <c r="D99" s="156" t="s">
        <v>99</v>
      </c>
      <c r="E99" s="157"/>
      <c r="F99" s="157"/>
      <c r="G99" s="157"/>
      <c r="H99" s="157"/>
      <c r="I99" s="158"/>
      <c r="J99" s="159">
        <f>J268</f>
        <v>0</v>
      </c>
      <c r="K99" s="10"/>
      <c r="L99" s="15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5"/>
      <c r="C100" s="10"/>
      <c r="D100" s="156" t="s">
        <v>100</v>
      </c>
      <c r="E100" s="157"/>
      <c r="F100" s="157"/>
      <c r="G100" s="157"/>
      <c r="H100" s="157"/>
      <c r="I100" s="158"/>
      <c r="J100" s="159">
        <f>J270</f>
        <v>0</v>
      </c>
      <c r="K100" s="10"/>
      <c r="L100" s="15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5"/>
      <c r="C101" s="10"/>
      <c r="D101" s="156" t="s">
        <v>101</v>
      </c>
      <c r="E101" s="157"/>
      <c r="F101" s="157"/>
      <c r="G101" s="157"/>
      <c r="H101" s="157"/>
      <c r="I101" s="158"/>
      <c r="J101" s="159">
        <f>J305</f>
        <v>0</v>
      </c>
      <c r="K101" s="10"/>
      <c r="L101" s="15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5"/>
      <c r="C102" s="10"/>
      <c r="D102" s="156" t="s">
        <v>102</v>
      </c>
      <c r="E102" s="157"/>
      <c r="F102" s="157"/>
      <c r="G102" s="157"/>
      <c r="H102" s="157"/>
      <c r="I102" s="158"/>
      <c r="J102" s="159">
        <f>J311</f>
        <v>0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0"/>
      <c r="C103" s="9"/>
      <c r="D103" s="151" t="s">
        <v>103</v>
      </c>
      <c r="E103" s="152"/>
      <c r="F103" s="152"/>
      <c r="G103" s="152"/>
      <c r="H103" s="152"/>
      <c r="I103" s="153"/>
      <c r="J103" s="154">
        <f>J313</f>
        <v>0</v>
      </c>
      <c r="K103" s="9"/>
      <c r="L103" s="15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5"/>
      <c r="C104" s="10"/>
      <c r="D104" s="156" t="s">
        <v>104</v>
      </c>
      <c r="E104" s="157"/>
      <c r="F104" s="157"/>
      <c r="G104" s="157"/>
      <c r="H104" s="157"/>
      <c r="I104" s="158"/>
      <c r="J104" s="159">
        <f>J314</f>
        <v>0</v>
      </c>
      <c r="K104" s="10"/>
      <c r="L104" s="15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5"/>
      <c r="C105" s="10"/>
      <c r="D105" s="156" t="s">
        <v>105</v>
      </c>
      <c r="E105" s="157"/>
      <c r="F105" s="157"/>
      <c r="G105" s="157"/>
      <c r="H105" s="157"/>
      <c r="I105" s="158"/>
      <c r="J105" s="159">
        <f>J323</f>
        <v>0</v>
      </c>
      <c r="K105" s="10"/>
      <c r="L105" s="15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5"/>
      <c r="C106" s="10"/>
      <c r="D106" s="156" t="s">
        <v>106</v>
      </c>
      <c r="E106" s="157"/>
      <c r="F106" s="157"/>
      <c r="G106" s="157"/>
      <c r="H106" s="157"/>
      <c r="I106" s="158"/>
      <c r="J106" s="159">
        <f>J326</f>
        <v>0</v>
      </c>
      <c r="K106" s="10"/>
      <c r="L106" s="15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5"/>
      <c r="C107" s="10"/>
      <c r="D107" s="156" t="s">
        <v>107</v>
      </c>
      <c r="E107" s="157"/>
      <c r="F107" s="157"/>
      <c r="G107" s="157"/>
      <c r="H107" s="157"/>
      <c r="I107" s="158"/>
      <c r="J107" s="159">
        <f>J328</f>
        <v>0</v>
      </c>
      <c r="K107" s="10"/>
      <c r="L107" s="15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5"/>
      <c r="C108" s="10"/>
      <c r="D108" s="156" t="s">
        <v>108</v>
      </c>
      <c r="E108" s="157"/>
      <c r="F108" s="157"/>
      <c r="G108" s="157"/>
      <c r="H108" s="157"/>
      <c r="I108" s="158"/>
      <c r="J108" s="159">
        <f>J331</f>
        <v>0</v>
      </c>
      <c r="K108" s="10"/>
      <c r="L108" s="15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5"/>
      <c r="C109" s="10"/>
      <c r="D109" s="156" t="s">
        <v>109</v>
      </c>
      <c r="E109" s="157"/>
      <c r="F109" s="157"/>
      <c r="G109" s="157"/>
      <c r="H109" s="157"/>
      <c r="I109" s="158"/>
      <c r="J109" s="159">
        <f>J348</f>
        <v>0</v>
      </c>
      <c r="K109" s="10"/>
      <c r="L109" s="15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5"/>
      <c r="C110" s="10"/>
      <c r="D110" s="156" t="s">
        <v>110</v>
      </c>
      <c r="E110" s="157"/>
      <c r="F110" s="157"/>
      <c r="G110" s="157"/>
      <c r="H110" s="157"/>
      <c r="I110" s="158"/>
      <c r="J110" s="159">
        <f>J387</f>
        <v>0</v>
      </c>
      <c r="K110" s="10"/>
      <c r="L110" s="15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5"/>
      <c r="C111" s="10"/>
      <c r="D111" s="156" t="s">
        <v>111</v>
      </c>
      <c r="E111" s="157"/>
      <c r="F111" s="157"/>
      <c r="G111" s="157"/>
      <c r="H111" s="157"/>
      <c r="I111" s="158"/>
      <c r="J111" s="159">
        <f>J398</f>
        <v>0</v>
      </c>
      <c r="K111" s="10"/>
      <c r="L111" s="15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5"/>
      <c r="C112" s="10"/>
      <c r="D112" s="156" t="s">
        <v>112</v>
      </c>
      <c r="E112" s="157"/>
      <c r="F112" s="157"/>
      <c r="G112" s="157"/>
      <c r="H112" s="157"/>
      <c r="I112" s="158"/>
      <c r="J112" s="159">
        <f>J416</f>
        <v>0</v>
      </c>
      <c r="K112" s="10"/>
      <c r="L112" s="15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5"/>
      <c r="C113" s="10"/>
      <c r="D113" s="156" t="s">
        <v>113</v>
      </c>
      <c r="E113" s="157"/>
      <c r="F113" s="157"/>
      <c r="G113" s="157"/>
      <c r="H113" s="157"/>
      <c r="I113" s="158"/>
      <c r="J113" s="159">
        <f>J449</f>
        <v>0</v>
      </c>
      <c r="K113" s="10"/>
      <c r="L113" s="15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5"/>
      <c r="C114" s="10"/>
      <c r="D114" s="156" t="s">
        <v>114</v>
      </c>
      <c r="E114" s="157"/>
      <c r="F114" s="157"/>
      <c r="G114" s="157"/>
      <c r="H114" s="157"/>
      <c r="I114" s="158"/>
      <c r="J114" s="159">
        <f>J524</f>
        <v>0</v>
      </c>
      <c r="K114" s="10"/>
      <c r="L114" s="15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5"/>
      <c r="C115" s="10"/>
      <c r="D115" s="156" t="s">
        <v>115</v>
      </c>
      <c r="E115" s="157"/>
      <c r="F115" s="157"/>
      <c r="G115" s="157"/>
      <c r="H115" s="157"/>
      <c r="I115" s="158"/>
      <c r="J115" s="159">
        <f>J571</f>
        <v>0</v>
      </c>
      <c r="K115" s="10"/>
      <c r="L115" s="15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38"/>
      <c r="D116" s="38"/>
      <c r="E116" s="38"/>
      <c r="F116" s="38"/>
      <c r="G116" s="38"/>
      <c r="H116" s="38"/>
      <c r="I116" s="120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0"/>
      <c r="C117" s="61"/>
      <c r="D117" s="61"/>
      <c r="E117" s="61"/>
      <c r="F117" s="61"/>
      <c r="G117" s="61"/>
      <c r="H117" s="61"/>
      <c r="I117" s="144"/>
      <c r="J117" s="61"/>
      <c r="K117" s="61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2"/>
      <c r="C121" s="63"/>
      <c r="D121" s="63"/>
      <c r="E121" s="63"/>
      <c r="F121" s="63"/>
      <c r="G121" s="63"/>
      <c r="H121" s="63"/>
      <c r="I121" s="145"/>
      <c r="J121" s="63"/>
      <c r="K121" s="63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116</v>
      </c>
      <c r="D122" s="38"/>
      <c r="E122" s="38"/>
      <c r="F122" s="38"/>
      <c r="G122" s="38"/>
      <c r="H122" s="38"/>
      <c r="I122" s="120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120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38"/>
      <c r="E124" s="38"/>
      <c r="F124" s="38"/>
      <c r="G124" s="38"/>
      <c r="H124" s="38"/>
      <c r="I124" s="120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119" t="str">
        <f>E7</f>
        <v xml:space="preserve">Rekonstrukce a modernizace školního hřiště ZŠ  Broumovská</v>
      </c>
      <c r="F125" s="32"/>
      <c r="G125" s="32"/>
      <c r="H125" s="32"/>
      <c r="I125" s="120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90</v>
      </c>
      <c r="D126" s="38"/>
      <c r="E126" s="38"/>
      <c r="F126" s="38"/>
      <c r="G126" s="38"/>
      <c r="H126" s="38"/>
      <c r="I126" s="120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38"/>
      <c r="D127" s="38"/>
      <c r="E127" s="67" t="str">
        <f>E9</f>
        <v>05 - SO 05 Technické zázemí</v>
      </c>
      <c r="F127" s="38"/>
      <c r="G127" s="38"/>
      <c r="H127" s="38"/>
      <c r="I127" s="120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20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38"/>
      <c r="E129" s="38"/>
      <c r="F129" s="27" t="str">
        <f>F12</f>
        <v>Liberec</v>
      </c>
      <c r="G129" s="38"/>
      <c r="H129" s="38"/>
      <c r="I129" s="121" t="s">
        <v>22</v>
      </c>
      <c r="J129" s="69" t="str">
        <f>IF(J12="","",J12)</f>
        <v>17. 1. 2022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120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38"/>
      <c r="E131" s="38"/>
      <c r="F131" s="27" t="str">
        <f>E15</f>
        <v>Statutární město Liberec, nám .Dr.E. Beneše</v>
      </c>
      <c r="G131" s="38"/>
      <c r="H131" s="38"/>
      <c r="I131" s="121" t="s">
        <v>31</v>
      </c>
      <c r="J131" s="36" t="str">
        <f>E21</f>
        <v>Pitter Design, s.r.o.Pardubice</v>
      </c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29</v>
      </c>
      <c r="D132" s="38"/>
      <c r="E132" s="38"/>
      <c r="F132" s="27" t="str">
        <f>IF(E18="","",E18)</f>
        <v>Vyplň údaj</v>
      </c>
      <c r="G132" s="38"/>
      <c r="H132" s="38"/>
      <c r="I132" s="121" t="s">
        <v>35</v>
      </c>
      <c r="J132" s="36" t="str">
        <f>E24</f>
        <v xml:space="preserve"> </v>
      </c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38"/>
      <c r="D133" s="38"/>
      <c r="E133" s="38"/>
      <c r="F133" s="38"/>
      <c r="G133" s="38"/>
      <c r="H133" s="38"/>
      <c r="I133" s="120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60"/>
      <c r="B134" s="161"/>
      <c r="C134" s="162" t="s">
        <v>117</v>
      </c>
      <c r="D134" s="163" t="s">
        <v>63</v>
      </c>
      <c r="E134" s="163" t="s">
        <v>59</v>
      </c>
      <c r="F134" s="163" t="s">
        <v>60</v>
      </c>
      <c r="G134" s="163" t="s">
        <v>118</v>
      </c>
      <c r="H134" s="163" t="s">
        <v>119</v>
      </c>
      <c r="I134" s="164" t="s">
        <v>120</v>
      </c>
      <c r="J134" s="165" t="s">
        <v>94</v>
      </c>
      <c r="K134" s="166" t="s">
        <v>121</v>
      </c>
      <c r="L134" s="167"/>
      <c r="M134" s="86" t="s">
        <v>1</v>
      </c>
      <c r="N134" s="87" t="s">
        <v>42</v>
      </c>
      <c r="O134" s="87" t="s">
        <v>122</v>
      </c>
      <c r="P134" s="87" t="s">
        <v>123</v>
      </c>
      <c r="Q134" s="87" t="s">
        <v>124</v>
      </c>
      <c r="R134" s="87" t="s">
        <v>125</v>
      </c>
      <c r="S134" s="87" t="s">
        <v>126</v>
      </c>
      <c r="T134" s="88" t="s">
        <v>127</v>
      </c>
      <c r="U134" s="160"/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/>
    </row>
    <row r="135" s="2" customFormat="1" ht="22.8" customHeight="1">
      <c r="A135" s="38"/>
      <c r="B135" s="39"/>
      <c r="C135" s="93" t="s">
        <v>128</v>
      </c>
      <c r="D135" s="38"/>
      <c r="E135" s="38"/>
      <c r="F135" s="38"/>
      <c r="G135" s="38"/>
      <c r="H135" s="38"/>
      <c r="I135" s="120"/>
      <c r="J135" s="168">
        <f>BK135</f>
        <v>0</v>
      </c>
      <c r="K135" s="38"/>
      <c r="L135" s="39"/>
      <c r="M135" s="89"/>
      <c r="N135" s="73"/>
      <c r="O135" s="90"/>
      <c r="P135" s="169">
        <f>P136+P313</f>
        <v>0</v>
      </c>
      <c r="Q135" s="90"/>
      <c r="R135" s="169">
        <f>R136+R313</f>
        <v>15.425699960000003</v>
      </c>
      <c r="S135" s="90"/>
      <c r="T135" s="170">
        <f>T136+T313</f>
        <v>12.7575308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77</v>
      </c>
      <c r="AU135" s="19" t="s">
        <v>96</v>
      </c>
      <c r="BK135" s="171">
        <f>BK136+BK313</f>
        <v>0</v>
      </c>
    </row>
    <row r="136" s="12" customFormat="1" ht="25.92" customHeight="1">
      <c r="A136" s="12"/>
      <c r="B136" s="172"/>
      <c r="C136" s="12"/>
      <c r="D136" s="173" t="s">
        <v>77</v>
      </c>
      <c r="E136" s="174" t="s">
        <v>129</v>
      </c>
      <c r="F136" s="174" t="s">
        <v>130</v>
      </c>
      <c r="G136" s="12"/>
      <c r="H136" s="12"/>
      <c r="I136" s="175"/>
      <c r="J136" s="176">
        <f>BK136</f>
        <v>0</v>
      </c>
      <c r="K136" s="12"/>
      <c r="L136" s="172"/>
      <c r="M136" s="177"/>
      <c r="N136" s="178"/>
      <c r="O136" s="178"/>
      <c r="P136" s="179">
        <f>P137+P268+P270+P305+P311</f>
        <v>0</v>
      </c>
      <c r="Q136" s="178"/>
      <c r="R136" s="179">
        <f>R137+R268+R270+R305+R311</f>
        <v>5.5076337100000003</v>
      </c>
      <c r="S136" s="178"/>
      <c r="T136" s="180">
        <f>T137+T268+T270+T305+T311</f>
        <v>6.0830760000000001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3" t="s">
        <v>86</v>
      </c>
      <c r="AT136" s="181" t="s">
        <v>77</v>
      </c>
      <c r="AU136" s="181" t="s">
        <v>78</v>
      </c>
      <c r="AY136" s="173" t="s">
        <v>131</v>
      </c>
      <c r="BK136" s="182">
        <f>BK137+BK268+BK270+BK305+BK311</f>
        <v>0</v>
      </c>
    </row>
    <row r="137" s="12" customFormat="1" ht="22.8" customHeight="1">
      <c r="A137" s="12"/>
      <c r="B137" s="172"/>
      <c r="C137" s="12"/>
      <c r="D137" s="173" t="s">
        <v>77</v>
      </c>
      <c r="E137" s="183" t="s">
        <v>132</v>
      </c>
      <c r="F137" s="183" t="s">
        <v>133</v>
      </c>
      <c r="G137" s="12"/>
      <c r="H137" s="12"/>
      <c r="I137" s="175"/>
      <c r="J137" s="184">
        <f>BK137</f>
        <v>0</v>
      </c>
      <c r="K137" s="12"/>
      <c r="L137" s="172"/>
      <c r="M137" s="177"/>
      <c r="N137" s="178"/>
      <c r="O137" s="178"/>
      <c r="P137" s="179">
        <f>SUM(P138:P267)</f>
        <v>0</v>
      </c>
      <c r="Q137" s="178"/>
      <c r="R137" s="179">
        <f>SUM(R138:R267)</f>
        <v>5.5069397100000002</v>
      </c>
      <c r="S137" s="178"/>
      <c r="T137" s="180">
        <f>SUM(T138:T267)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3" t="s">
        <v>86</v>
      </c>
      <c r="AT137" s="181" t="s">
        <v>77</v>
      </c>
      <c r="AU137" s="181" t="s">
        <v>86</v>
      </c>
      <c r="AY137" s="173" t="s">
        <v>131</v>
      </c>
      <c r="BK137" s="182">
        <f>SUM(BK138:BK267)</f>
        <v>0</v>
      </c>
    </row>
    <row r="138" s="2" customFormat="1" ht="21.75" customHeight="1">
      <c r="A138" s="38"/>
      <c r="B138" s="185"/>
      <c r="C138" s="186" t="s">
        <v>86</v>
      </c>
      <c r="D138" s="186" t="s">
        <v>134</v>
      </c>
      <c r="E138" s="187" t="s">
        <v>135</v>
      </c>
      <c r="F138" s="188" t="s">
        <v>136</v>
      </c>
      <c r="G138" s="189" t="s">
        <v>137</v>
      </c>
      <c r="H138" s="190">
        <v>9.9600000000000009</v>
      </c>
      <c r="I138" s="191"/>
      <c r="J138" s="192">
        <f>ROUND(I138*H138,2)</f>
        <v>0</v>
      </c>
      <c r="K138" s="193"/>
      <c r="L138" s="39"/>
      <c r="M138" s="194" t="s">
        <v>1</v>
      </c>
      <c r="N138" s="195" t="s">
        <v>43</v>
      </c>
      <c r="O138" s="77"/>
      <c r="P138" s="196">
        <f>O138*H138</f>
        <v>0</v>
      </c>
      <c r="Q138" s="196">
        <v>0.033579999999999999</v>
      </c>
      <c r="R138" s="196">
        <f>Q138*H138</f>
        <v>0.3344568</v>
      </c>
      <c r="S138" s="196">
        <v>0</v>
      </c>
      <c r="T138" s="19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8" t="s">
        <v>138</v>
      </c>
      <c r="AT138" s="198" t="s">
        <v>134</v>
      </c>
      <c r="AU138" s="198" t="s">
        <v>88</v>
      </c>
      <c r="AY138" s="19" t="s">
        <v>131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9" t="s">
        <v>86</v>
      </c>
      <c r="BK138" s="199">
        <f>ROUND(I138*H138,2)</f>
        <v>0</v>
      </c>
      <c r="BL138" s="19" t="s">
        <v>138</v>
      </c>
      <c r="BM138" s="198" t="s">
        <v>139</v>
      </c>
    </row>
    <row r="139" s="13" customFormat="1">
      <c r="A139" s="13"/>
      <c r="B139" s="200"/>
      <c r="C139" s="13"/>
      <c r="D139" s="201" t="s">
        <v>140</v>
      </c>
      <c r="E139" s="202" t="s">
        <v>1</v>
      </c>
      <c r="F139" s="203" t="s">
        <v>141</v>
      </c>
      <c r="G139" s="13"/>
      <c r="H139" s="204">
        <v>7.2599999999999998</v>
      </c>
      <c r="I139" s="205"/>
      <c r="J139" s="13"/>
      <c r="K139" s="13"/>
      <c r="L139" s="200"/>
      <c r="M139" s="206"/>
      <c r="N139" s="207"/>
      <c r="O139" s="207"/>
      <c r="P139" s="207"/>
      <c r="Q139" s="207"/>
      <c r="R139" s="207"/>
      <c r="S139" s="207"/>
      <c r="T139" s="20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2" t="s">
        <v>140</v>
      </c>
      <c r="AU139" s="202" t="s">
        <v>88</v>
      </c>
      <c r="AV139" s="13" t="s">
        <v>88</v>
      </c>
      <c r="AW139" s="13" t="s">
        <v>34</v>
      </c>
      <c r="AX139" s="13" t="s">
        <v>78</v>
      </c>
      <c r="AY139" s="202" t="s">
        <v>131</v>
      </c>
    </row>
    <row r="140" s="13" customFormat="1">
      <c r="A140" s="13"/>
      <c r="B140" s="200"/>
      <c r="C140" s="13"/>
      <c r="D140" s="201" t="s">
        <v>140</v>
      </c>
      <c r="E140" s="202" t="s">
        <v>1</v>
      </c>
      <c r="F140" s="203" t="s">
        <v>142</v>
      </c>
      <c r="G140" s="13"/>
      <c r="H140" s="204">
        <v>1.1699999999999999</v>
      </c>
      <c r="I140" s="205"/>
      <c r="J140" s="13"/>
      <c r="K140" s="13"/>
      <c r="L140" s="200"/>
      <c r="M140" s="206"/>
      <c r="N140" s="207"/>
      <c r="O140" s="207"/>
      <c r="P140" s="207"/>
      <c r="Q140" s="207"/>
      <c r="R140" s="207"/>
      <c r="S140" s="207"/>
      <c r="T140" s="20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2" t="s">
        <v>140</v>
      </c>
      <c r="AU140" s="202" t="s">
        <v>88</v>
      </c>
      <c r="AV140" s="13" t="s">
        <v>88</v>
      </c>
      <c r="AW140" s="13" t="s">
        <v>34</v>
      </c>
      <c r="AX140" s="13" t="s">
        <v>78</v>
      </c>
      <c r="AY140" s="202" t="s">
        <v>131</v>
      </c>
    </row>
    <row r="141" s="13" customFormat="1">
      <c r="A141" s="13"/>
      <c r="B141" s="200"/>
      <c r="C141" s="13"/>
      <c r="D141" s="201" t="s">
        <v>140</v>
      </c>
      <c r="E141" s="202" t="s">
        <v>1</v>
      </c>
      <c r="F141" s="203" t="s">
        <v>143</v>
      </c>
      <c r="G141" s="13"/>
      <c r="H141" s="204">
        <v>1.53</v>
      </c>
      <c r="I141" s="205"/>
      <c r="J141" s="13"/>
      <c r="K141" s="13"/>
      <c r="L141" s="200"/>
      <c r="M141" s="206"/>
      <c r="N141" s="207"/>
      <c r="O141" s="207"/>
      <c r="P141" s="207"/>
      <c r="Q141" s="207"/>
      <c r="R141" s="207"/>
      <c r="S141" s="207"/>
      <c r="T141" s="20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2" t="s">
        <v>140</v>
      </c>
      <c r="AU141" s="202" t="s">
        <v>88</v>
      </c>
      <c r="AV141" s="13" t="s">
        <v>88</v>
      </c>
      <c r="AW141" s="13" t="s">
        <v>34</v>
      </c>
      <c r="AX141" s="13" t="s">
        <v>78</v>
      </c>
      <c r="AY141" s="202" t="s">
        <v>131</v>
      </c>
    </row>
    <row r="142" s="14" customFormat="1">
      <c r="A142" s="14"/>
      <c r="B142" s="209"/>
      <c r="C142" s="14"/>
      <c r="D142" s="201" t="s">
        <v>140</v>
      </c>
      <c r="E142" s="210" t="s">
        <v>1</v>
      </c>
      <c r="F142" s="211" t="s">
        <v>144</v>
      </c>
      <c r="G142" s="14"/>
      <c r="H142" s="212">
        <v>9.9599999999999991</v>
      </c>
      <c r="I142" s="213"/>
      <c r="J142" s="14"/>
      <c r="K142" s="14"/>
      <c r="L142" s="209"/>
      <c r="M142" s="214"/>
      <c r="N142" s="215"/>
      <c r="O142" s="215"/>
      <c r="P142" s="215"/>
      <c r="Q142" s="215"/>
      <c r="R142" s="215"/>
      <c r="S142" s="215"/>
      <c r="T142" s="21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10" t="s">
        <v>140</v>
      </c>
      <c r="AU142" s="210" t="s">
        <v>88</v>
      </c>
      <c r="AV142" s="14" t="s">
        <v>138</v>
      </c>
      <c r="AW142" s="14" t="s">
        <v>34</v>
      </c>
      <c r="AX142" s="14" t="s">
        <v>86</v>
      </c>
      <c r="AY142" s="210" t="s">
        <v>131</v>
      </c>
    </row>
    <row r="143" s="2" customFormat="1" ht="21.75" customHeight="1">
      <c r="A143" s="38"/>
      <c r="B143" s="185"/>
      <c r="C143" s="186" t="s">
        <v>88</v>
      </c>
      <c r="D143" s="186" t="s">
        <v>134</v>
      </c>
      <c r="E143" s="187" t="s">
        <v>145</v>
      </c>
      <c r="F143" s="188" t="s">
        <v>146</v>
      </c>
      <c r="G143" s="189" t="s">
        <v>147</v>
      </c>
      <c r="H143" s="190">
        <v>271.72000000000003</v>
      </c>
      <c r="I143" s="191"/>
      <c r="J143" s="192">
        <f>ROUND(I143*H143,2)</f>
        <v>0</v>
      </c>
      <c r="K143" s="193"/>
      <c r="L143" s="39"/>
      <c r="M143" s="194" t="s">
        <v>1</v>
      </c>
      <c r="N143" s="195" t="s">
        <v>43</v>
      </c>
      <c r="O143" s="77"/>
      <c r="P143" s="196">
        <f>O143*H143</f>
        <v>0</v>
      </c>
      <c r="Q143" s="196">
        <v>0.0015</v>
      </c>
      <c r="R143" s="196">
        <f>Q143*H143</f>
        <v>0.40758000000000005</v>
      </c>
      <c r="S143" s="196">
        <v>0</v>
      </c>
      <c r="T143" s="19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8" t="s">
        <v>138</v>
      </c>
      <c r="AT143" s="198" t="s">
        <v>134</v>
      </c>
      <c r="AU143" s="198" t="s">
        <v>88</v>
      </c>
      <c r="AY143" s="19" t="s">
        <v>131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9" t="s">
        <v>86</v>
      </c>
      <c r="BK143" s="199">
        <f>ROUND(I143*H143,2)</f>
        <v>0</v>
      </c>
      <c r="BL143" s="19" t="s">
        <v>138</v>
      </c>
      <c r="BM143" s="198" t="s">
        <v>148</v>
      </c>
    </row>
    <row r="144" s="15" customFormat="1">
      <c r="A144" s="15"/>
      <c r="B144" s="217"/>
      <c r="C144" s="15"/>
      <c r="D144" s="201" t="s">
        <v>140</v>
      </c>
      <c r="E144" s="218" t="s">
        <v>1</v>
      </c>
      <c r="F144" s="219" t="s">
        <v>149</v>
      </c>
      <c r="G144" s="15"/>
      <c r="H144" s="218" t="s">
        <v>1</v>
      </c>
      <c r="I144" s="220"/>
      <c r="J144" s="15"/>
      <c r="K144" s="15"/>
      <c r="L144" s="217"/>
      <c r="M144" s="221"/>
      <c r="N144" s="222"/>
      <c r="O144" s="222"/>
      <c r="P144" s="222"/>
      <c r="Q144" s="222"/>
      <c r="R144" s="222"/>
      <c r="S144" s="222"/>
      <c r="T144" s="22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18" t="s">
        <v>140</v>
      </c>
      <c r="AU144" s="218" t="s">
        <v>88</v>
      </c>
      <c r="AV144" s="15" t="s">
        <v>86</v>
      </c>
      <c r="AW144" s="15" t="s">
        <v>34</v>
      </c>
      <c r="AX144" s="15" t="s">
        <v>78</v>
      </c>
      <c r="AY144" s="218" t="s">
        <v>131</v>
      </c>
    </row>
    <row r="145" s="13" customFormat="1">
      <c r="A145" s="13"/>
      <c r="B145" s="200"/>
      <c r="C145" s="13"/>
      <c r="D145" s="201" t="s">
        <v>140</v>
      </c>
      <c r="E145" s="202" t="s">
        <v>1</v>
      </c>
      <c r="F145" s="203" t="s">
        <v>150</v>
      </c>
      <c r="G145" s="13"/>
      <c r="H145" s="204">
        <v>127.40000000000001</v>
      </c>
      <c r="I145" s="205"/>
      <c r="J145" s="13"/>
      <c r="K145" s="13"/>
      <c r="L145" s="200"/>
      <c r="M145" s="206"/>
      <c r="N145" s="207"/>
      <c r="O145" s="207"/>
      <c r="P145" s="207"/>
      <c r="Q145" s="207"/>
      <c r="R145" s="207"/>
      <c r="S145" s="207"/>
      <c r="T145" s="20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2" t="s">
        <v>140</v>
      </c>
      <c r="AU145" s="202" t="s">
        <v>88</v>
      </c>
      <c r="AV145" s="13" t="s">
        <v>88</v>
      </c>
      <c r="AW145" s="13" t="s">
        <v>34</v>
      </c>
      <c r="AX145" s="13" t="s">
        <v>78</v>
      </c>
      <c r="AY145" s="202" t="s">
        <v>131</v>
      </c>
    </row>
    <row r="146" s="13" customFormat="1">
      <c r="A146" s="13"/>
      <c r="B146" s="200"/>
      <c r="C146" s="13"/>
      <c r="D146" s="201" t="s">
        <v>140</v>
      </c>
      <c r="E146" s="202" t="s">
        <v>1</v>
      </c>
      <c r="F146" s="203" t="s">
        <v>151</v>
      </c>
      <c r="G146" s="13"/>
      <c r="H146" s="204">
        <v>65.799999999999997</v>
      </c>
      <c r="I146" s="205"/>
      <c r="J146" s="13"/>
      <c r="K146" s="13"/>
      <c r="L146" s="200"/>
      <c r="M146" s="206"/>
      <c r="N146" s="207"/>
      <c r="O146" s="207"/>
      <c r="P146" s="207"/>
      <c r="Q146" s="207"/>
      <c r="R146" s="207"/>
      <c r="S146" s="207"/>
      <c r="T146" s="20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2" t="s">
        <v>140</v>
      </c>
      <c r="AU146" s="202" t="s">
        <v>88</v>
      </c>
      <c r="AV146" s="13" t="s">
        <v>88</v>
      </c>
      <c r="AW146" s="13" t="s">
        <v>34</v>
      </c>
      <c r="AX146" s="13" t="s">
        <v>78</v>
      </c>
      <c r="AY146" s="202" t="s">
        <v>131</v>
      </c>
    </row>
    <row r="147" s="15" customFormat="1">
      <c r="A147" s="15"/>
      <c r="B147" s="217"/>
      <c r="C147" s="15"/>
      <c r="D147" s="201" t="s">
        <v>140</v>
      </c>
      <c r="E147" s="218" t="s">
        <v>1</v>
      </c>
      <c r="F147" s="219" t="s">
        <v>152</v>
      </c>
      <c r="G147" s="15"/>
      <c r="H147" s="218" t="s">
        <v>1</v>
      </c>
      <c r="I147" s="220"/>
      <c r="J147" s="15"/>
      <c r="K147" s="15"/>
      <c r="L147" s="217"/>
      <c r="M147" s="221"/>
      <c r="N147" s="222"/>
      <c r="O147" s="222"/>
      <c r="P147" s="222"/>
      <c r="Q147" s="222"/>
      <c r="R147" s="222"/>
      <c r="S147" s="222"/>
      <c r="T147" s="22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8" t="s">
        <v>140</v>
      </c>
      <c r="AU147" s="218" t="s">
        <v>88</v>
      </c>
      <c r="AV147" s="15" t="s">
        <v>86</v>
      </c>
      <c r="AW147" s="15" t="s">
        <v>34</v>
      </c>
      <c r="AX147" s="15" t="s">
        <v>78</v>
      </c>
      <c r="AY147" s="218" t="s">
        <v>131</v>
      </c>
    </row>
    <row r="148" s="15" customFormat="1">
      <c r="A148" s="15"/>
      <c r="B148" s="217"/>
      <c r="C148" s="15"/>
      <c r="D148" s="201" t="s">
        <v>140</v>
      </c>
      <c r="E148" s="218" t="s">
        <v>1</v>
      </c>
      <c r="F148" s="219" t="s">
        <v>153</v>
      </c>
      <c r="G148" s="15"/>
      <c r="H148" s="218" t="s">
        <v>1</v>
      </c>
      <c r="I148" s="220"/>
      <c r="J148" s="15"/>
      <c r="K148" s="15"/>
      <c r="L148" s="217"/>
      <c r="M148" s="221"/>
      <c r="N148" s="222"/>
      <c r="O148" s="222"/>
      <c r="P148" s="222"/>
      <c r="Q148" s="222"/>
      <c r="R148" s="222"/>
      <c r="S148" s="222"/>
      <c r="T148" s="22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18" t="s">
        <v>140</v>
      </c>
      <c r="AU148" s="218" t="s">
        <v>88</v>
      </c>
      <c r="AV148" s="15" t="s">
        <v>86</v>
      </c>
      <c r="AW148" s="15" t="s">
        <v>34</v>
      </c>
      <c r="AX148" s="15" t="s">
        <v>78</v>
      </c>
      <c r="AY148" s="218" t="s">
        <v>131</v>
      </c>
    </row>
    <row r="149" s="13" customFormat="1">
      <c r="A149" s="13"/>
      <c r="B149" s="200"/>
      <c r="C149" s="13"/>
      <c r="D149" s="201" t="s">
        <v>140</v>
      </c>
      <c r="E149" s="202" t="s">
        <v>1</v>
      </c>
      <c r="F149" s="203" t="s">
        <v>154</v>
      </c>
      <c r="G149" s="13"/>
      <c r="H149" s="204">
        <v>14.039999999999999</v>
      </c>
      <c r="I149" s="205"/>
      <c r="J149" s="13"/>
      <c r="K149" s="13"/>
      <c r="L149" s="200"/>
      <c r="M149" s="206"/>
      <c r="N149" s="207"/>
      <c r="O149" s="207"/>
      <c r="P149" s="207"/>
      <c r="Q149" s="207"/>
      <c r="R149" s="207"/>
      <c r="S149" s="207"/>
      <c r="T149" s="20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2" t="s">
        <v>140</v>
      </c>
      <c r="AU149" s="202" t="s">
        <v>88</v>
      </c>
      <c r="AV149" s="13" t="s">
        <v>88</v>
      </c>
      <c r="AW149" s="13" t="s">
        <v>34</v>
      </c>
      <c r="AX149" s="13" t="s">
        <v>78</v>
      </c>
      <c r="AY149" s="202" t="s">
        <v>131</v>
      </c>
    </row>
    <row r="150" s="15" customFormat="1">
      <c r="A150" s="15"/>
      <c r="B150" s="217"/>
      <c r="C150" s="15"/>
      <c r="D150" s="201" t="s">
        <v>140</v>
      </c>
      <c r="E150" s="218" t="s">
        <v>1</v>
      </c>
      <c r="F150" s="219" t="s">
        <v>155</v>
      </c>
      <c r="G150" s="15"/>
      <c r="H150" s="218" t="s">
        <v>1</v>
      </c>
      <c r="I150" s="220"/>
      <c r="J150" s="15"/>
      <c r="K150" s="15"/>
      <c r="L150" s="217"/>
      <c r="M150" s="221"/>
      <c r="N150" s="222"/>
      <c r="O150" s="222"/>
      <c r="P150" s="222"/>
      <c r="Q150" s="222"/>
      <c r="R150" s="222"/>
      <c r="S150" s="222"/>
      <c r="T150" s="22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8" t="s">
        <v>140</v>
      </c>
      <c r="AU150" s="218" t="s">
        <v>88</v>
      </c>
      <c r="AV150" s="15" t="s">
        <v>86</v>
      </c>
      <c r="AW150" s="15" t="s">
        <v>34</v>
      </c>
      <c r="AX150" s="15" t="s">
        <v>78</v>
      </c>
      <c r="AY150" s="218" t="s">
        <v>131</v>
      </c>
    </row>
    <row r="151" s="13" customFormat="1">
      <c r="A151" s="13"/>
      <c r="B151" s="200"/>
      <c r="C151" s="13"/>
      <c r="D151" s="201" t="s">
        <v>140</v>
      </c>
      <c r="E151" s="202" t="s">
        <v>1</v>
      </c>
      <c r="F151" s="203" t="s">
        <v>156</v>
      </c>
      <c r="G151" s="13"/>
      <c r="H151" s="204">
        <v>16.440000000000001</v>
      </c>
      <c r="I151" s="205"/>
      <c r="J151" s="13"/>
      <c r="K151" s="13"/>
      <c r="L151" s="200"/>
      <c r="M151" s="206"/>
      <c r="N151" s="207"/>
      <c r="O151" s="207"/>
      <c r="P151" s="207"/>
      <c r="Q151" s="207"/>
      <c r="R151" s="207"/>
      <c r="S151" s="207"/>
      <c r="T151" s="20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2" t="s">
        <v>140</v>
      </c>
      <c r="AU151" s="202" t="s">
        <v>88</v>
      </c>
      <c r="AV151" s="13" t="s">
        <v>88</v>
      </c>
      <c r="AW151" s="13" t="s">
        <v>34</v>
      </c>
      <c r="AX151" s="13" t="s">
        <v>78</v>
      </c>
      <c r="AY151" s="202" t="s">
        <v>131</v>
      </c>
    </row>
    <row r="152" s="13" customFormat="1">
      <c r="A152" s="13"/>
      <c r="B152" s="200"/>
      <c r="C152" s="13"/>
      <c r="D152" s="201" t="s">
        <v>140</v>
      </c>
      <c r="E152" s="202" t="s">
        <v>1</v>
      </c>
      <c r="F152" s="203" t="s">
        <v>157</v>
      </c>
      <c r="G152" s="13"/>
      <c r="H152" s="204">
        <v>8.4000000000000004</v>
      </c>
      <c r="I152" s="205"/>
      <c r="J152" s="13"/>
      <c r="K152" s="13"/>
      <c r="L152" s="200"/>
      <c r="M152" s="206"/>
      <c r="N152" s="207"/>
      <c r="O152" s="207"/>
      <c r="P152" s="207"/>
      <c r="Q152" s="207"/>
      <c r="R152" s="207"/>
      <c r="S152" s="207"/>
      <c r="T152" s="20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2" t="s">
        <v>140</v>
      </c>
      <c r="AU152" s="202" t="s">
        <v>88</v>
      </c>
      <c r="AV152" s="13" t="s">
        <v>88</v>
      </c>
      <c r="AW152" s="13" t="s">
        <v>34</v>
      </c>
      <c r="AX152" s="13" t="s">
        <v>78</v>
      </c>
      <c r="AY152" s="202" t="s">
        <v>131</v>
      </c>
    </row>
    <row r="153" s="15" customFormat="1">
      <c r="A153" s="15"/>
      <c r="B153" s="217"/>
      <c r="C153" s="15"/>
      <c r="D153" s="201" t="s">
        <v>140</v>
      </c>
      <c r="E153" s="218" t="s">
        <v>1</v>
      </c>
      <c r="F153" s="219" t="s">
        <v>158</v>
      </c>
      <c r="G153" s="15"/>
      <c r="H153" s="218" t="s">
        <v>1</v>
      </c>
      <c r="I153" s="220"/>
      <c r="J153" s="15"/>
      <c r="K153" s="15"/>
      <c r="L153" s="217"/>
      <c r="M153" s="221"/>
      <c r="N153" s="222"/>
      <c r="O153" s="222"/>
      <c r="P153" s="222"/>
      <c r="Q153" s="222"/>
      <c r="R153" s="222"/>
      <c r="S153" s="222"/>
      <c r="T153" s="22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18" t="s">
        <v>140</v>
      </c>
      <c r="AU153" s="218" t="s">
        <v>88</v>
      </c>
      <c r="AV153" s="15" t="s">
        <v>86</v>
      </c>
      <c r="AW153" s="15" t="s">
        <v>34</v>
      </c>
      <c r="AX153" s="15" t="s">
        <v>78</v>
      </c>
      <c r="AY153" s="218" t="s">
        <v>131</v>
      </c>
    </row>
    <row r="154" s="13" customFormat="1">
      <c r="A154" s="13"/>
      <c r="B154" s="200"/>
      <c r="C154" s="13"/>
      <c r="D154" s="201" t="s">
        <v>140</v>
      </c>
      <c r="E154" s="202" t="s">
        <v>1</v>
      </c>
      <c r="F154" s="203" t="s">
        <v>159</v>
      </c>
      <c r="G154" s="13"/>
      <c r="H154" s="204">
        <v>17.059999999999999</v>
      </c>
      <c r="I154" s="205"/>
      <c r="J154" s="13"/>
      <c r="K154" s="13"/>
      <c r="L154" s="200"/>
      <c r="M154" s="206"/>
      <c r="N154" s="207"/>
      <c r="O154" s="207"/>
      <c r="P154" s="207"/>
      <c r="Q154" s="207"/>
      <c r="R154" s="207"/>
      <c r="S154" s="207"/>
      <c r="T154" s="20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2" t="s">
        <v>140</v>
      </c>
      <c r="AU154" s="202" t="s">
        <v>88</v>
      </c>
      <c r="AV154" s="13" t="s">
        <v>88</v>
      </c>
      <c r="AW154" s="13" t="s">
        <v>34</v>
      </c>
      <c r="AX154" s="13" t="s">
        <v>78</v>
      </c>
      <c r="AY154" s="202" t="s">
        <v>131</v>
      </c>
    </row>
    <row r="155" s="13" customFormat="1">
      <c r="A155" s="13"/>
      <c r="B155" s="200"/>
      <c r="C155" s="13"/>
      <c r="D155" s="201" t="s">
        <v>140</v>
      </c>
      <c r="E155" s="202" t="s">
        <v>1</v>
      </c>
      <c r="F155" s="203" t="s">
        <v>157</v>
      </c>
      <c r="G155" s="13"/>
      <c r="H155" s="204">
        <v>8.4000000000000004</v>
      </c>
      <c r="I155" s="205"/>
      <c r="J155" s="13"/>
      <c r="K155" s="13"/>
      <c r="L155" s="200"/>
      <c r="M155" s="206"/>
      <c r="N155" s="207"/>
      <c r="O155" s="207"/>
      <c r="P155" s="207"/>
      <c r="Q155" s="207"/>
      <c r="R155" s="207"/>
      <c r="S155" s="207"/>
      <c r="T155" s="20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2" t="s">
        <v>140</v>
      </c>
      <c r="AU155" s="202" t="s">
        <v>88</v>
      </c>
      <c r="AV155" s="13" t="s">
        <v>88</v>
      </c>
      <c r="AW155" s="13" t="s">
        <v>34</v>
      </c>
      <c r="AX155" s="13" t="s">
        <v>78</v>
      </c>
      <c r="AY155" s="202" t="s">
        <v>131</v>
      </c>
    </row>
    <row r="156" s="15" customFormat="1">
      <c r="A156" s="15"/>
      <c r="B156" s="217"/>
      <c r="C156" s="15"/>
      <c r="D156" s="201" t="s">
        <v>140</v>
      </c>
      <c r="E156" s="218" t="s">
        <v>1</v>
      </c>
      <c r="F156" s="219" t="s">
        <v>160</v>
      </c>
      <c r="G156" s="15"/>
      <c r="H156" s="218" t="s">
        <v>1</v>
      </c>
      <c r="I156" s="220"/>
      <c r="J156" s="15"/>
      <c r="K156" s="15"/>
      <c r="L156" s="217"/>
      <c r="M156" s="221"/>
      <c r="N156" s="222"/>
      <c r="O156" s="222"/>
      <c r="P156" s="222"/>
      <c r="Q156" s="222"/>
      <c r="R156" s="222"/>
      <c r="S156" s="222"/>
      <c r="T156" s="22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18" t="s">
        <v>140</v>
      </c>
      <c r="AU156" s="218" t="s">
        <v>88</v>
      </c>
      <c r="AV156" s="15" t="s">
        <v>86</v>
      </c>
      <c r="AW156" s="15" t="s">
        <v>34</v>
      </c>
      <c r="AX156" s="15" t="s">
        <v>78</v>
      </c>
      <c r="AY156" s="218" t="s">
        <v>131</v>
      </c>
    </row>
    <row r="157" s="13" customFormat="1">
      <c r="A157" s="13"/>
      <c r="B157" s="200"/>
      <c r="C157" s="13"/>
      <c r="D157" s="201" t="s">
        <v>140</v>
      </c>
      <c r="E157" s="202" t="s">
        <v>1</v>
      </c>
      <c r="F157" s="203" t="s">
        <v>161</v>
      </c>
      <c r="G157" s="13"/>
      <c r="H157" s="204">
        <v>14.18</v>
      </c>
      <c r="I157" s="205"/>
      <c r="J157" s="13"/>
      <c r="K157" s="13"/>
      <c r="L157" s="200"/>
      <c r="M157" s="206"/>
      <c r="N157" s="207"/>
      <c r="O157" s="207"/>
      <c r="P157" s="207"/>
      <c r="Q157" s="207"/>
      <c r="R157" s="207"/>
      <c r="S157" s="207"/>
      <c r="T157" s="20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2" t="s">
        <v>140</v>
      </c>
      <c r="AU157" s="202" t="s">
        <v>88</v>
      </c>
      <c r="AV157" s="13" t="s">
        <v>88</v>
      </c>
      <c r="AW157" s="13" t="s">
        <v>34</v>
      </c>
      <c r="AX157" s="13" t="s">
        <v>78</v>
      </c>
      <c r="AY157" s="202" t="s">
        <v>131</v>
      </c>
    </row>
    <row r="158" s="14" customFormat="1">
      <c r="A158" s="14"/>
      <c r="B158" s="209"/>
      <c r="C158" s="14"/>
      <c r="D158" s="201" t="s">
        <v>140</v>
      </c>
      <c r="E158" s="210" t="s">
        <v>1</v>
      </c>
      <c r="F158" s="211" t="s">
        <v>144</v>
      </c>
      <c r="G158" s="14"/>
      <c r="H158" s="212">
        <v>271.71999999999997</v>
      </c>
      <c r="I158" s="213"/>
      <c r="J158" s="14"/>
      <c r="K158" s="14"/>
      <c r="L158" s="209"/>
      <c r="M158" s="214"/>
      <c r="N158" s="215"/>
      <c r="O158" s="215"/>
      <c r="P158" s="215"/>
      <c r="Q158" s="215"/>
      <c r="R158" s="215"/>
      <c r="S158" s="215"/>
      <c r="T158" s="21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0" t="s">
        <v>140</v>
      </c>
      <c r="AU158" s="210" t="s">
        <v>88</v>
      </c>
      <c r="AV158" s="14" t="s">
        <v>138</v>
      </c>
      <c r="AW158" s="14" t="s">
        <v>34</v>
      </c>
      <c r="AX158" s="14" t="s">
        <v>86</v>
      </c>
      <c r="AY158" s="210" t="s">
        <v>131</v>
      </c>
    </row>
    <row r="159" s="2" customFormat="1" ht="33" customHeight="1">
      <c r="A159" s="38"/>
      <c r="B159" s="185"/>
      <c r="C159" s="186" t="s">
        <v>162</v>
      </c>
      <c r="D159" s="186" t="s">
        <v>134</v>
      </c>
      <c r="E159" s="187" t="s">
        <v>163</v>
      </c>
      <c r="F159" s="188" t="s">
        <v>164</v>
      </c>
      <c r="G159" s="189" t="s">
        <v>137</v>
      </c>
      <c r="H159" s="190">
        <v>153.684</v>
      </c>
      <c r="I159" s="191"/>
      <c r="J159" s="192">
        <f>ROUND(I159*H159,2)</f>
        <v>0</v>
      </c>
      <c r="K159" s="193"/>
      <c r="L159" s="39"/>
      <c r="M159" s="194" t="s">
        <v>1</v>
      </c>
      <c r="N159" s="195" t="s">
        <v>43</v>
      </c>
      <c r="O159" s="77"/>
      <c r="P159" s="196">
        <f>O159*H159</f>
        <v>0</v>
      </c>
      <c r="Q159" s="196">
        <v>0.0085199999999999998</v>
      </c>
      <c r="R159" s="196">
        <f>Q159*H159</f>
        <v>1.3093876799999999</v>
      </c>
      <c r="S159" s="196">
        <v>0</v>
      </c>
      <c r="T159" s="19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8" t="s">
        <v>138</v>
      </c>
      <c r="AT159" s="198" t="s">
        <v>134</v>
      </c>
      <c r="AU159" s="198" t="s">
        <v>88</v>
      </c>
      <c r="AY159" s="19" t="s">
        <v>131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9" t="s">
        <v>86</v>
      </c>
      <c r="BK159" s="199">
        <f>ROUND(I159*H159,2)</f>
        <v>0</v>
      </c>
      <c r="BL159" s="19" t="s">
        <v>138</v>
      </c>
      <c r="BM159" s="198" t="s">
        <v>165</v>
      </c>
    </row>
    <row r="160" s="15" customFormat="1">
      <c r="A160" s="15"/>
      <c r="B160" s="217"/>
      <c r="C160" s="15"/>
      <c r="D160" s="201" t="s">
        <v>140</v>
      </c>
      <c r="E160" s="218" t="s">
        <v>1</v>
      </c>
      <c r="F160" s="219" t="s">
        <v>166</v>
      </c>
      <c r="G160" s="15"/>
      <c r="H160" s="218" t="s">
        <v>1</v>
      </c>
      <c r="I160" s="220"/>
      <c r="J160" s="15"/>
      <c r="K160" s="15"/>
      <c r="L160" s="217"/>
      <c r="M160" s="221"/>
      <c r="N160" s="222"/>
      <c r="O160" s="222"/>
      <c r="P160" s="222"/>
      <c r="Q160" s="222"/>
      <c r="R160" s="222"/>
      <c r="S160" s="222"/>
      <c r="T160" s="22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8" t="s">
        <v>140</v>
      </c>
      <c r="AU160" s="218" t="s">
        <v>88</v>
      </c>
      <c r="AV160" s="15" t="s">
        <v>86</v>
      </c>
      <c r="AW160" s="15" t="s">
        <v>34</v>
      </c>
      <c r="AX160" s="15" t="s">
        <v>78</v>
      </c>
      <c r="AY160" s="218" t="s">
        <v>131</v>
      </c>
    </row>
    <row r="161" s="13" customFormat="1">
      <c r="A161" s="13"/>
      <c r="B161" s="200"/>
      <c r="C161" s="13"/>
      <c r="D161" s="201" t="s">
        <v>140</v>
      </c>
      <c r="E161" s="202" t="s">
        <v>1</v>
      </c>
      <c r="F161" s="203" t="s">
        <v>167</v>
      </c>
      <c r="G161" s="13"/>
      <c r="H161" s="204">
        <v>168.89599999999999</v>
      </c>
      <c r="I161" s="205"/>
      <c r="J161" s="13"/>
      <c r="K161" s="13"/>
      <c r="L161" s="200"/>
      <c r="M161" s="206"/>
      <c r="N161" s="207"/>
      <c r="O161" s="207"/>
      <c r="P161" s="207"/>
      <c r="Q161" s="207"/>
      <c r="R161" s="207"/>
      <c r="S161" s="207"/>
      <c r="T161" s="20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2" t="s">
        <v>140</v>
      </c>
      <c r="AU161" s="202" t="s">
        <v>88</v>
      </c>
      <c r="AV161" s="13" t="s">
        <v>88</v>
      </c>
      <c r="AW161" s="13" t="s">
        <v>34</v>
      </c>
      <c r="AX161" s="13" t="s">
        <v>78</v>
      </c>
      <c r="AY161" s="202" t="s">
        <v>131</v>
      </c>
    </row>
    <row r="162" s="13" customFormat="1">
      <c r="A162" s="13"/>
      <c r="B162" s="200"/>
      <c r="C162" s="13"/>
      <c r="D162" s="201" t="s">
        <v>140</v>
      </c>
      <c r="E162" s="202" t="s">
        <v>1</v>
      </c>
      <c r="F162" s="203" t="s">
        <v>168</v>
      </c>
      <c r="G162" s="13"/>
      <c r="H162" s="204">
        <v>-27.600000000000001</v>
      </c>
      <c r="I162" s="205"/>
      <c r="J162" s="13"/>
      <c r="K162" s="13"/>
      <c r="L162" s="200"/>
      <c r="M162" s="206"/>
      <c r="N162" s="207"/>
      <c r="O162" s="207"/>
      <c r="P162" s="207"/>
      <c r="Q162" s="207"/>
      <c r="R162" s="207"/>
      <c r="S162" s="207"/>
      <c r="T162" s="20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2" t="s">
        <v>140</v>
      </c>
      <c r="AU162" s="202" t="s">
        <v>88</v>
      </c>
      <c r="AV162" s="13" t="s">
        <v>88</v>
      </c>
      <c r="AW162" s="13" t="s">
        <v>34</v>
      </c>
      <c r="AX162" s="13" t="s">
        <v>78</v>
      </c>
      <c r="AY162" s="202" t="s">
        <v>131</v>
      </c>
    </row>
    <row r="163" s="13" customFormat="1">
      <c r="A163" s="13"/>
      <c r="B163" s="200"/>
      <c r="C163" s="13"/>
      <c r="D163" s="201" t="s">
        <v>140</v>
      </c>
      <c r="E163" s="202" t="s">
        <v>1</v>
      </c>
      <c r="F163" s="203" t="s">
        <v>169</v>
      </c>
      <c r="G163" s="13"/>
      <c r="H163" s="204">
        <v>-2.7000000000000002</v>
      </c>
      <c r="I163" s="205"/>
      <c r="J163" s="13"/>
      <c r="K163" s="13"/>
      <c r="L163" s="200"/>
      <c r="M163" s="206"/>
      <c r="N163" s="207"/>
      <c r="O163" s="207"/>
      <c r="P163" s="207"/>
      <c r="Q163" s="207"/>
      <c r="R163" s="207"/>
      <c r="S163" s="207"/>
      <c r="T163" s="20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2" t="s">
        <v>140</v>
      </c>
      <c r="AU163" s="202" t="s">
        <v>88</v>
      </c>
      <c r="AV163" s="13" t="s">
        <v>88</v>
      </c>
      <c r="AW163" s="13" t="s">
        <v>34</v>
      </c>
      <c r="AX163" s="13" t="s">
        <v>78</v>
      </c>
      <c r="AY163" s="202" t="s">
        <v>131</v>
      </c>
    </row>
    <row r="164" s="13" customFormat="1">
      <c r="A164" s="13"/>
      <c r="B164" s="200"/>
      <c r="C164" s="13"/>
      <c r="D164" s="201" t="s">
        <v>140</v>
      </c>
      <c r="E164" s="202" t="s">
        <v>1</v>
      </c>
      <c r="F164" s="203" t="s">
        <v>170</v>
      </c>
      <c r="G164" s="13"/>
      <c r="H164" s="204">
        <v>-3.7400000000000002</v>
      </c>
      <c r="I164" s="205"/>
      <c r="J164" s="13"/>
      <c r="K164" s="13"/>
      <c r="L164" s="200"/>
      <c r="M164" s="206"/>
      <c r="N164" s="207"/>
      <c r="O164" s="207"/>
      <c r="P164" s="207"/>
      <c r="Q164" s="207"/>
      <c r="R164" s="207"/>
      <c r="S164" s="207"/>
      <c r="T164" s="20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2" t="s">
        <v>140</v>
      </c>
      <c r="AU164" s="202" t="s">
        <v>88</v>
      </c>
      <c r="AV164" s="13" t="s">
        <v>88</v>
      </c>
      <c r="AW164" s="13" t="s">
        <v>34</v>
      </c>
      <c r="AX164" s="13" t="s">
        <v>78</v>
      </c>
      <c r="AY164" s="202" t="s">
        <v>131</v>
      </c>
    </row>
    <row r="165" s="16" customFormat="1">
      <c r="A165" s="16"/>
      <c r="B165" s="224"/>
      <c r="C165" s="16"/>
      <c r="D165" s="201" t="s">
        <v>140</v>
      </c>
      <c r="E165" s="225" t="s">
        <v>1</v>
      </c>
      <c r="F165" s="226" t="s">
        <v>171</v>
      </c>
      <c r="G165" s="16"/>
      <c r="H165" s="227">
        <v>134.856</v>
      </c>
      <c r="I165" s="228"/>
      <c r="J165" s="16"/>
      <c r="K165" s="16"/>
      <c r="L165" s="224"/>
      <c r="M165" s="229"/>
      <c r="N165" s="230"/>
      <c r="O165" s="230"/>
      <c r="P165" s="230"/>
      <c r="Q165" s="230"/>
      <c r="R165" s="230"/>
      <c r="S165" s="230"/>
      <c r="T165" s="231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25" t="s">
        <v>140</v>
      </c>
      <c r="AU165" s="225" t="s">
        <v>88</v>
      </c>
      <c r="AV165" s="16" t="s">
        <v>162</v>
      </c>
      <c r="AW165" s="16" t="s">
        <v>34</v>
      </c>
      <c r="AX165" s="16" t="s">
        <v>78</v>
      </c>
      <c r="AY165" s="225" t="s">
        <v>131</v>
      </c>
    </row>
    <row r="166" s="15" customFormat="1">
      <c r="A166" s="15"/>
      <c r="B166" s="217"/>
      <c r="C166" s="15"/>
      <c r="D166" s="201" t="s">
        <v>140</v>
      </c>
      <c r="E166" s="218" t="s">
        <v>1</v>
      </c>
      <c r="F166" s="219" t="s">
        <v>172</v>
      </c>
      <c r="G166" s="15"/>
      <c r="H166" s="218" t="s">
        <v>1</v>
      </c>
      <c r="I166" s="220"/>
      <c r="J166" s="15"/>
      <c r="K166" s="15"/>
      <c r="L166" s="217"/>
      <c r="M166" s="221"/>
      <c r="N166" s="222"/>
      <c r="O166" s="222"/>
      <c r="P166" s="222"/>
      <c r="Q166" s="222"/>
      <c r="R166" s="222"/>
      <c r="S166" s="222"/>
      <c r="T166" s="22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18" t="s">
        <v>140</v>
      </c>
      <c r="AU166" s="218" t="s">
        <v>88</v>
      </c>
      <c r="AV166" s="15" t="s">
        <v>86</v>
      </c>
      <c r="AW166" s="15" t="s">
        <v>34</v>
      </c>
      <c r="AX166" s="15" t="s">
        <v>78</v>
      </c>
      <c r="AY166" s="218" t="s">
        <v>131</v>
      </c>
    </row>
    <row r="167" s="13" customFormat="1">
      <c r="A167" s="13"/>
      <c r="B167" s="200"/>
      <c r="C167" s="13"/>
      <c r="D167" s="201" t="s">
        <v>140</v>
      </c>
      <c r="E167" s="202" t="s">
        <v>1</v>
      </c>
      <c r="F167" s="203" t="s">
        <v>173</v>
      </c>
      <c r="G167" s="13"/>
      <c r="H167" s="204">
        <v>19.488</v>
      </c>
      <c r="I167" s="205"/>
      <c r="J167" s="13"/>
      <c r="K167" s="13"/>
      <c r="L167" s="200"/>
      <c r="M167" s="206"/>
      <c r="N167" s="207"/>
      <c r="O167" s="207"/>
      <c r="P167" s="207"/>
      <c r="Q167" s="207"/>
      <c r="R167" s="207"/>
      <c r="S167" s="207"/>
      <c r="T167" s="20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2" t="s">
        <v>140</v>
      </c>
      <c r="AU167" s="202" t="s">
        <v>88</v>
      </c>
      <c r="AV167" s="13" t="s">
        <v>88</v>
      </c>
      <c r="AW167" s="13" t="s">
        <v>34</v>
      </c>
      <c r="AX167" s="13" t="s">
        <v>78</v>
      </c>
      <c r="AY167" s="202" t="s">
        <v>131</v>
      </c>
    </row>
    <row r="168" s="13" customFormat="1">
      <c r="A168" s="13"/>
      <c r="B168" s="200"/>
      <c r="C168" s="13"/>
      <c r="D168" s="201" t="s">
        <v>140</v>
      </c>
      <c r="E168" s="202" t="s">
        <v>1</v>
      </c>
      <c r="F168" s="203" t="s">
        <v>174</v>
      </c>
      <c r="G168" s="13"/>
      <c r="H168" s="204">
        <v>-0.66000000000000003</v>
      </c>
      <c r="I168" s="205"/>
      <c r="J168" s="13"/>
      <c r="K168" s="13"/>
      <c r="L168" s="200"/>
      <c r="M168" s="206"/>
      <c r="N168" s="207"/>
      <c r="O168" s="207"/>
      <c r="P168" s="207"/>
      <c r="Q168" s="207"/>
      <c r="R168" s="207"/>
      <c r="S168" s="207"/>
      <c r="T168" s="20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2" t="s">
        <v>140</v>
      </c>
      <c r="AU168" s="202" t="s">
        <v>88</v>
      </c>
      <c r="AV168" s="13" t="s">
        <v>88</v>
      </c>
      <c r="AW168" s="13" t="s">
        <v>34</v>
      </c>
      <c r="AX168" s="13" t="s">
        <v>78</v>
      </c>
      <c r="AY168" s="202" t="s">
        <v>131</v>
      </c>
    </row>
    <row r="169" s="16" customFormat="1">
      <c r="A169" s="16"/>
      <c r="B169" s="224"/>
      <c r="C169" s="16"/>
      <c r="D169" s="201" t="s">
        <v>140</v>
      </c>
      <c r="E169" s="225" t="s">
        <v>1</v>
      </c>
      <c r="F169" s="226" t="s">
        <v>171</v>
      </c>
      <c r="G169" s="16"/>
      <c r="H169" s="227">
        <v>18.827999999999999</v>
      </c>
      <c r="I169" s="228"/>
      <c r="J169" s="16"/>
      <c r="K169" s="16"/>
      <c r="L169" s="224"/>
      <c r="M169" s="229"/>
      <c r="N169" s="230"/>
      <c r="O169" s="230"/>
      <c r="P169" s="230"/>
      <c r="Q169" s="230"/>
      <c r="R169" s="230"/>
      <c r="S169" s="230"/>
      <c r="T169" s="231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25" t="s">
        <v>140</v>
      </c>
      <c r="AU169" s="225" t="s">
        <v>88</v>
      </c>
      <c r="AV169" s="16" t="s">
        <v>162</v>
      </c>
      <c r="AW169" s="16" t="s">
        <v>34</v>
      </c>
      <c r="AX169" s="16" t="s">
        <v>78</v>
      </c>
      <c r="AY169" s="225" t="s">
        <v>131</v>
      </c>
    </row>
    <row r="170" s="14" customFormat="1">
      <c r="A170" s="14"/>
      <c r="B170" s="209"/>
      <c r="C170" s="14"/>
      <c r="D170" s="201" t="s">
        <v>140</v>
      </c>
      <c r="E170" s="210" t="s">
        <v>1</v>
      </c>
      <c r="F170" s="211" t="s">
        <v>144</v>
      </c>
      <c r="G170" s="14"/>
      <c r="H170" s="212">
        <v>153.684</v>
      </c>
      <c r="I170" s="213"/>
      <c r="J170" s="14"/>
      <c r="K170" s="14"/>
      <c r="L170" s="209"/>
      <c r="M170" s="214"/>
      <c r="N170" s="215"/>
      <c r="O170" s="215"/>
      <c r="P170" s="215"/>
      <c r="Q170" s="215"/>
      <c r="R170" s="215"/>
      <c r="S170" s="215"/>
      <c r="T170" s="21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10" t="s">
        <v>140</v>
      </c>
      <c r="AU170" s="210" t="s">
        <v>88</v>
      </c>
      <c r="AV170" s="14" t="s">
        <v>138</v>
      </c>
      <c r="AW170" s="14" t="s">
        <v>34</v>
      </c>
      <c r="AX170" s="14" t="s">
        <v>86</v>
      </c>
      <c r="AY170" s="210" t="s">
        <v>131</v>
      </c>
    </row>
    <row r="171" s="2" customFormat="1" ht="16.5" customHeight="1">
      <c r="A171" s="38"/>
      <c r="B171" s="185"/>
      <c r="C171" s="232" t="s">
        <v>138</v>
      </c>
      <c r="D171" s="232" t="s">
        <v>175</v>
      </c>
      <c r="E171" s="233" t="s">
        <v>176</v>
      </c>
      <c r="F171" s="234" t="s">
        <v>177</v>
      </c>
      <c r="G171" s="235" t="s">
        <v>137</v>
      </c>
      <c r="H171" s="236">
        <v>137.553</v>
      </c>
      <c r="I171" s="237"/>
      <c r="J171" s="238">
        <f>ROUND(I171*H171,2)</f>
        <v>0</v>
      </c>
      <c r="K171" s="239"/>
      <c r="L171" s="240"/>
      <c r="M171" s="241" t="s">
        <v>1</v>
      </c>
      <c r="N171" s="242" t="s">
        <v>43</v>
      </c>
      <c r="O171" s="77"/>
      <c r="P171" s="196">
        <f>O171*H171</f>
        <v>0</v>
      </c>
      <c r="Q171" s="196">
        <v>0.0016999999999999999</v>
      </c>
      <c r="R171" s="196">
        <f>Q171*H171</f>
        <v>0.2338401</v>
      </c>
      <c r="S171" s="196">
        <v>0</v>
      </c>
      <c r="T171" s="19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8" t="s">
        <v>178</v>
      </c>
      <c r="AT171" s="198" t="s">
        <v>175</v>
      </c>
      <c r="AU171" s="198" t="s">
        <v>88</v>
      </c>
      <c r="AY171" s="19" t="s">
        <v>131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9" t="s">
        <v>86</v>
      </c>
      <c r="BK171" s="199">
        <f>ROUND(I171*H171,2)</f>
        <v>0</v>
      </c>
      <c r="BL171" s="19" t="s">
        <v>138</v>
      </c>
      <c r="BM171" s="198" t="s">
        <v>179</v>
      </c>
    </row>
    <row r="172" s="15" customFormat="1">
      <c r="A172" s="15"/>
      <c r="B172" s="217"/>
      <c r="C172" s="15"/>
      <c r="D172" s="201" t="s">
        <v>140</v>
      </c>
      <c r="E172" s="218" t="s">
        <v>1</v>
      </c>
      <c r="F172" s="219" t="s">
        <v>166</v>
      </c>
      <c r="G172" s="15"/>
      <c r="H172" s="218" t="s">
        <v>1</v>
      </c>
      <c r="I172" s="220"/>
      <c r="J172" s="15"/>
      <c r="K172" s="15"/>
      <c r="L172" s="217"/>
      <c r="M172" s="221"/>
      <c r="N172" s="222"/>
      <c r="O172" s="222"/>
      <c r="P172" s="222"/>
      <c r="Q172" s="222"/>
      <c r="R172" s="222"/>
      <c r="S172" s="222"/>
      <c r="T172" s="22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18" t="s">
        <v>140</v>
      </c>
      <c r="AU172" s="218" t="s">
        <v>88</v>
      </c>
      <c r="AV172" s="15" t="s">
        <v>86</v>
      </c>
      <c r="AW172" s="15" t="s">
        <v>34</v>
      </c>
      <c r="AX172" s="15" t="s">
        <v>78</v>
      </c>
      <c r="AY172" s="218" t="s">
        <v>131</v>
      </c>
    </row>
    <row r="173" s="13" customFormat="1">
      <c r="A173" s="13"/>
      <c r="B173" s="200"/>
      <c r="C173" s="13"/>
      <c r="D173" s="201" t="s">
        <v>140</v>
      </c>
      <c r="E173" s="202" t="s">
        <v>1</v>
      </c>
      <c r="F173" s="203" t="s">
        <v>167</v>
      </c>
      <c r="G173" s="13"/>
      <c r="H173" s="204">
        <v>168.89599999999999</v>
      </c>
      <c r="I173" s="205"/>
      <c r="J173" s="13"/>
      <c r="K173" s="13"/>
      <c r="L173" s="200"/>
      <c r="M173" s="206"/>
      <c r="N173" s="207"/>
      <c r="O173" s="207"/>
      <c r="P173" s="207"/>
      <c r="Q173" s="207"/>
      <c r="R173" s="207"/>
      <c r="S173" s="207"/>
      <c r="T173" s="20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2" t="s">
        <v>140</v>
      </c>
      <c r="AU173" s="202" t="s">
        <v>88</v>
      </c>
      <c r="AV173" s="13" t="s">
        <v>88</v>
      </c>
      <c r="AW173" s="13" t="s">
        <v>34</v>
      </c>
      <c r="AX173" s="13" t="s">
        <v>78</v>
      </c>
      <c r="AY173" s="202" t="s">
        <v>131</v>
      </c>
    </row>
    <row r="174" s="13" customFormat="1">
      <c r="A174" s="13"/>
      <c r="B174" s="200"/>
      <c r="C174" s="13"/>
      <c r="D174" s="201" t="s">
        <v>140</v>
      </c>
      <c r="E174" s="202" t="s">
        <v>1</v>
      </c>
      <c r="F174" s="203" t="s">
        <v>168</v>
      </c>
      <c r="G174" s="13"/>
      <c r="H174" s="204">
        <v>-27.600000000000001</v>
      </c>
      <c r="I174" s="205"/>
      <c r="J174" s="13"/>
      <c r="K174" s="13"/>
      <c r="L174" s="200"/>
      <c r="M174" s="206"/>
      <c r="N174" s="207"/>
      <c r="O174" s="207"/>
      <c r="P174" s="207"/>
      <c r="Q174" s="207"/>
      <c r="R174" s="207"/>
      <c r="S174" s="207"/>
      <c r="T174" s="20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2" t="s">
        <v>140</v>
      </c>
      <c r="AU174" s="202" t="s">
        <v>88</v>
      </c>
      <c r="AV174" s="13" t="s">
        <v>88</v>
      </c>
      <c r="AW174" s="13" t="s">
        <v>34</v>
      </c>
      <c r="AX174" s="13" t="s">
        <v>78</v>
      </c>
      <c r="AY174" s="202" t="s">
        <v>131</v>
      </c>
    </row>
    <row r="175" s="13" customFormat="1">
      <c r="A175" s="13"/>
      <c r="B175" s="200"/>
      <c r="C175" s="13"/>
      <c r="D175" s="201" t="s">
        <v>140</v>
      </c>
      <c r="E175" s="202" t="s">
        <v>1</v>
      </c>
      <c r="F175" s="203" t="s">
        <v>169</v>
      </c>
      <c r="G175" s="13"/>
      <c r="H175" s="204">
        <v>-2.7000000000000002</v>
      </c>
      <c r="I175" s="205"/>
      <c r="J175" s="13"/>
      <c r="K175" s="13"/>
      <c r="L175" s="200"/>
      <c r="M175" s="206"/>
      <c r="N175" s="207"/>
      <c r="O175" s="207"/>
      <c r="P175" s="207"/>
      <c r="Q175" s="207"/>
      <c r="R175" s="207"/>
      <c r="S175" s="207"/>
      <c r="T175" s="20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2" t="s">
        <v>140</v>
      </c>
      <c r="AU175" s="202" t="s">
        <v>88</v>
      </c>
      <c r="AV175" s="13" t="s">
        <v>88</v>
      </c>
      <c r="AW175" s="13" t="s">
        <v>34</v>
      </c>
      <c r="AX175" s="13" t="s">
        <v>78</v>
      </c>
      <c r="AY175" s="202" t="s">
        <v>131</v>
      </c>
    </row>
    <row r="176" s="13" customFormat="1">
      <c r="A176" s="13"/>
      <c r="B176" s="200"/>
      <c r="C176" s="13"/>
      <c r="D176" s="201" t="s">
        <v>140</v>
      </c>
      <c r="E176" s="202" t="s">
        <v>1</v>
      </c>
      <c r="F176" s="203" t="s">
        <v>170</v>
      </c>
      <c r="G176" s="13"/>
      <c r="H176" s="204">
        <v>-3.7400000000000002</v>
      </c>
      <c r="I176" s="205"/>
      <c r="J176" s="13"/>
      <c r="K176" s="13"/>
      <c r="L176" s="200"/>
      <c r="M176" s="206"/>
      <c r="N176" s="207"/>
      <c r="O176" s="207"/>
      <c r="P176" s="207"/>
      <c r="Q176" s="207"/>
      <c r="R176" s="207"/>
      <c r="S176" s="207"/>
      <c r="T176" s="20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2" t="s">
        <v>140</v>
      </c>
      <c r="AU176" s="202" t="s">
        <v>88</v>
      </c>
      <c r="AV176" s="13" t="s">
        <v>88</v>
      </c>
      <c r="AW176" s="13" t="s">
        <v>34</v>
      </c>
      <c r="AX176" s="13" t="s">
        <v>78</v>
      </c>
      <c r="AY176" s="202" t="s">
        <v>131</v>
      </c>
    </row>
    <row r="177" s="16" customFormat="1">
      <c r="A177" s="16"/>
      <c r="B177" s="224"/>
      <c r="C177" s="16"/>
      <c r="D177" s="201" t="s">
        <v>140</v>
      </c>
      <c r="E177" s="225" t="s">
        <v>1</v>
      </c>
      <c r="F177" s="226" t="s">
        <v>171</v>
      </c>
      <c r="G177" s="16"/>
      <c r="H177" s="227">
        <v>134.856</v>
      </c>
      <c r="I177" s="228"/>
      <c r="J177" s="16"/>
      <c r="K177" s="16"/>
      <c r="L177" s="224"/>
      <c r="M177" s="229"/>
      <c r="N177" s="230"/>
      <c r="O177" s="230"/>
      <c r="P177" s="230"/>
      <c r="Q177" s="230"/>
      <c r="R177" s="230"/>
      <c r="S177" s="230"/>
      <c r="T177" s="231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25" t="s">
        <v>140</v>
      </c>
      <c r="AU177" s="225" t="s">
        <v>88</v>
      </c>
      <c r="AV177" s="16" t="s">
        <v>162</v>
      </c>
      <c r="AW177" s="16" t="s">
        <v>34</v>
      </c>
      <c r="AX177" s="16" t="s">
        <v>78</v>
      </c>
      <c r="AY177" s="225" t="s">
        <v>131</v>
      </c>
    </row>
    <row r="178" s="13" customFormat="1">
      <c r="A178" s="13"/>
      <c r="B178" s="200"/>
      <c r="C178" s="13"/>
      <c r="D178" s="201" t="s">
        <v>140</v>
      </c>
      <c r="E178" s="202" t="s">
        <v>1</v>
      </c>
      <c r="F178" s="203" t="s">
        <v>180</v>
      </c>
      <c r="G178" s="13"/>
      <c r="H178" s="204">
        <v>-134.856</v>
      </c>
      <c r="I178" s="205"/>
      <c r="J178" s="13"/>
      <c r="K178" s="13"/>
      <c r="L178" s="200"/>
      <c r="M178" s="206"/>
      <c r="N178" s="207"/>
      <c r="O178" s="207"/>
      <c r="P178" s="207"/>
      <c r="Q178" s="207"/>
      <c r="R178" s="207"/>
      <c r="S178" s="207"/>
      <c r="T178" s="20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2" t="s">
        <v>140</v>
      </c>
      <c r="AU178" s="202" t="s">
        <v>88</v>
      </c>
      <c r="AV178" s="13" t="s">
        <v>88</v>
      </c>
      <c r="AW178" s="13" t="s">
        <v>34</v>
      </c>
      <c r="AX178" s="13" t="s">
        <v>78</v>
      </c>
      <c r="AY178" s="202" t="s">
        <v>131</v>
      </c>
    </row>
    <row r="179" s="13" customFormat="1">
      <c r="A179" s="13"/>
      <c r="B179" s="200"/>
      <c r="C179" s="13"/>
      <c r="D179" s="201" t="s">
        <v>140</v>
      </c>
      <c r="E179" s="202" t="s">
        <v>1</v>
      </c>
      <c r="F179" s="203" t="s">
        <v>181</v>
      </c>
      <c r="G179" s="13"/>
      <c r="H179" s="204">
        <v>137.553</v>
      </c>
      <c r="I179" s="205"/>
      <c r="J179" s="13"/>
      <c r="K179" s="13"/>
      <c r="L179" s="200"/>
      <c r="M179" s="206"/>
      <c r="N179" s="207"/>
      <c r="O179" s="207"/>
      <c r="P179" s="207"/>
      <c r="Q179" s="207"/>
      <c r="R179" s="207"/>
      <c r="S179" s="207"/>
      <c r="T179" s="20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2" t="s">
        <v>140</v>
      </c>
      <c r="AU179" s="202" t="s">
        <v>88</v>
      </c>
      <c r="AV179" s="13" t="s">
        <v>88</v>
      </c>
      <c r="AW179" s="13" t="s">
        <v>34</v>
      </c>
      <c r="AX179" s="13" t="s">
        <v>78</v>
      </c>
      <c r="AY179" s="202" t="s">
        <v>131</v>
      </c>
    </row>
    <row r="180" s="14" customFormat="1">
      <c r="A180" s="14"/>
      <c r="B180" s="209"/>
      <c r="C180" s="14"/>
      <c r="D180" s="201" t="s">
        <v>140</v>
      </c>
      <c r="E180" s="210" t="s">
        <v>1</v>
      </c>
      <c r="F180" s="211" t="s">
        <v>144</v>
      </c>
      <c r="G180" s="14"/>
      <c r="H180" s="212">
        <v>137.553</v>
      </c>
      <c r="I180" s="213"/>
      <c r="J180" s="14"/>
      <c r="K180" s="14"/>
      <c r="L180" s="209"/>
      <c r="M180" s="214"/>
      <c r="N180" s="215"/>
      <c r="O180" s="215"/>
      <c r="P180" s="215"/>
      <c r="Q180" s="215"/>
      <c r="R180" s="215"/>
      <c r="S180" s="215"/>
      <c r="T180" s="21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10" t="s">
        <v>140</v>
      </c>
      <c r="AU180" s="210" t="s">
        <v>88</v>
      </c>
      <c r="AV180" s="14" t="s">
        <v>138</v>
      </c>
      <c r="AW180" s="14" t="s">
        <v>34</v>
      </c>
      <c r="AX180" s="14" t="s">
        <v>86</v>
      </c>
      <c r="AY180" s="210" t="s">
        <v>131</v>
      </c>
    </row>
    <row r="181" s="2" customFormat="1" ht="21.75" customHeight="1">
      <c r="A181" s="38"/>
      <c r="B181" s="185"/>
      <c r="C181" s="232" t="s">
        <v>182</v>
      </c>
      <c r="D181" s="232" t="s">
        <v>175</v>
      </c>
      <c r="E181" s="233" t="s">
        <v>183</v>
      </c>
      <c r="F181" s="234" t="s">
        <v>184</v>
      </c>
      <c r="G181" s="235" t="s">
        <v>137</v>
      </c>
      <c r="H181" s="236">
        <v>19.204999999999998</v>
      </c>
      <c r="I181" s="237"/>
      <c r="J181" s="238">
        <f>ROUND(I181*H181,2)</f>
        <v>0</v>
      </c>
      <c r="K181" s="239"/>
      <c r="L181" s="240"/>
      <c r="M181" s="241" t="s">
        <v>1</v>
      </c>
      <c r="N181" s="242" t="s">
        <v>43</v>
      </c>
      <c r="O181" s="77"/>
      <c r="P181" s="196">
        <f>O181*H181</f>
        <v>0</v>
      </c>
      <c r="Q181" s="196">
        <v>0.0030000000000000001</v>
      </c>
      <c r="R181" s="196">
        <f>Q181*H181</f>
        <v>0.057615</v>
      </c>
      <c r="S181" s="196">
        <v>0</v>
      </c>
      <c r="T181" s="19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8" t="s">
        <v>178</v>
      </c>
      <c r="AT181" s="198" t="s">
        <v>175</v>
      </c>
      <c r="AU181" s="198" t="s">
        <v>88</v>
      </c>
      <c r="AY181" s="19" t="s">
        <v>131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9" t="s">
        <v>86</v>
      </c>
      <c r="BK181" s="199">
        <f>ROUND(I181*H181,2)</f>
        <v>0</v>
      </c>
      <c r="BL181" s="19" t="s">
        <v>138</v>
      </c>
      <c r="BM181" s="198" t="s">
        <v>185</v>
      </c>
    </row>
    <row r="182" s="15" customFormat="1">
      <c r="A182" s="15"/>
      <c r="B182" s="217"/>
      <c r="C182" s="15"/>
      <c r="D182" s="201" t="s">
        <v>140</v>
      </c>
      <c r="E182" s="218" t="s">
        <v>1</v>
      </c>
      <c r="F182" s="219" t="s">
        <v>172</v>
      </c>
      <c r="G182" s="15"/>
      <c r="H182" s="218" t="s">
        <v>1</v>
      </c>
      <c r="I182" s="220"/>
      <c r="J182" s="15"/>
      <c r="K182" s="15"/>
      <c r="L182" s="217"/>
      <c r="M182" s="221"/>
      <c r="N182" s="222"/>
      <c r="O182" s="222"/>
      <c r="P182" s="222"/>
      <c r="Q182" s="222"/>
      <c r="R182" s="222"/>
      <c r="S182" s="222"/>
      <c r="T182" s="22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8" t="s">
        <v>140</v>
      </c>
      <c r="AU182" s="218" t="s">
        <v>88</v>
      </c>
      <c r="AV182" s="15" t="s">
        <v>86</v>
      </c>
      <c r="AW182" s="15" t="s">
        <v>34</v>
      </c>
      <c r="AX182" s="15" t="s">
        <v>78</v>
      </c>
      <c r="AY182" s="218" t="s">
        <v>131</v>
      </c>
    </row>
    <row r="183" s="13" customFormat="1">
      <c r="A183" s="13"/>
      <c r="B183" s="200"/>
      <c r="C183" s="13"/>
      <c r="D183" s="201" t="s">
        <v>140</v>
      </c>
      <c r="E183" s="202" t="s">
        <v>1</v>
      </c>
      <c r="F183" s="203" t="s">
        <v>173</v>
      </c>
      <c r="G183" s="13"/>
      <c r="H183" s="204">
        <v>19.488</v>
      </c>
      <c r="I183" s="205"/>
      <c r="J183" s="13"/>
      <c r="K183" s="13"/>
      <c r="L183" s="200"/>
      <c r="M183" s="206"/>
      <c r="N183" s="207"/>
      <c r="O183" s="207"/>
      <c r="P183" s="207"/>
      <c r="Q183" s="207"/>
      <c r="R183" s="207"/>
      <c r="S183" s="207"/>
      <c r="T183" s="20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2" t="s">
        <v>140</v>
      </c>
      <c r="AU183" s="202" t="s">
        <v>88</v>
      </c>
      <c r="AV183" s="13" t="s">
        <v>88</v>
      </c>
      <c r="AW183" s="13" t="s">
        <v>34</v>
      </c>
      <c r="AX183" s="13" t="s">
        <v>78</v>
      </c>
      <c r="AY183" s="202" t="s">
        <v>131</v>
      </c>
    </row>
    <row r="184" s="13" customFormat="1">
      <c r="A184" s="13"/>
      <c r="B184" s="200"/>
      <c r="C184" s="13"/>
      <c r="D184" s="201" t="s">
        <v>140</v>
      </c>
      <c r="E184" s="202" t="s">
        <v>1</v>
      </c>
      <c r="F184" s="203" t="s">
        <v>174</v>
      </c>
      <c r="G184" s="13"/>
      <c r="H184" s="204">
        <v>-0.66000000000000003</v>
      </c>
      <c r="I184" s="205"/>
      <c r="J184" s="13"/>
      <c r="K184" s="13"/>
      <c r="L184" s="200"/>
      <c r="M184" s="206"/>
      <c r="N184" s="207"/>
      <c r="O184" s="207"/>
      <c r="P184" s="207"/>
      <c r="Q184" s="207"/>
      <c r="R184" s="207"/>
      <c r="S184" s="207"/>
      <c r="T184" s="20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2" t="s">
        <v>140</v>
      </c>
      <c r="AU184" s="202" t="s">
        <v>88</v>
      </c>
      <c r="AV184" s="13" t="s">
        <v>88</v>
      </c>
      <c r="AW184" s="13" t="s">
        <v>34</v>
      </c>
      <c r="AX184" s="13" t="s">
        <v>78</v>
      </c>
      <c r="AY184" s="202" t="s">
        <v>131</v>
      </c>
    </row>
    <row r="185" s="16" customFormat="1">
      <c r="A185" s="16"/>
      <c r="B185" s="224"/>
      <c r="C185" s="16"/>
      <c r="D185" s="201" t="s">
        <v>140</v>
      </c>
      <c r="E185" s="225" t="s">
        <v>1</v>
      </c>
      <c r="F185" s="226" t="s">
        <v>171</v>
      </c>
      <c r="G185" s="16"/>
      <c r="H185" s="227">
        <v>18.827999999999999</v>
      </c>
      <c r="I185" s="228"/>
      <c r="J185" s="16"/>
      <c r="K185" s="16"/>
      <c r="L185" s="224"/>
      <c r="M185" s="229"/>
      <c r="N185" s="230"/>
      <c r="O185" s="230"/>
      <c r="P185" s="230"/>
      <c r="Q185" s="230"/>
      <c r="R185" s="230"/>
      <c r="S185" s="230"/>
      <c r="T185" s="231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25" t="s">
        <v>140</v>
      </c>
      <c r="AU185" s="225" t="s">
        <v>88</v>
      </c>
      <c r="AV185" s="16" t="s">
        <v>162</v>
      </c>
      <c r="AW185" s="16" t="s">
        <v>34</v>
      </c>
      <c r="AX185" s="16" t="s">
        <v>78</v>
      </c>
      <c r="AY185" s="225" t="s">
        <v>131</v>
      </c>
    </row>
    <row r="186" s="13" customFormat="1">
      <c r="A186" s="13"/>
      <c r="B186" s="200"/>
      <c r="C186" s="13"/>
      <c r="D186" s="201" t="s">
        <v>140</v>
      </c>
      <c r="E186" s="202" t="s">
        <v>1</v>
      </c>
      <c r="F186" s="203" t="s">
        <v>186</v>
      </c>
      <c r="G186" s="13"/>
      <c r="H186" s="204">
        <v>-18.827999999999999</v>
      </c>
      <c r="I186" s="205"/>
      <c r="J186" s="13"/>
      <c r="K186" s="13"/>
      <c r="L186" s="200"/>
      <c r="M186" s="206"/>
      <c r="N186" s="207"/>
      <c r="O186" s="207"/>
      <c r="P186" s="207"/>
      <c r="Q186" s="207"/>
      <c r="R186" s="207"/>
      <c r="S186" s="207"/>
      <c r="T186" s="20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2" t="s">
        <v>140</v>
      </c>
      <c r="AU186" s="202" t="s">
        <v>88</v>
      </c>
      <c r="AV186" s="13" t="s">
        <v>88</v>
      </c>
      <c r="AW186" s="13" t="s">
        <v>34</v>
      </c>
      <c r="AX186" s="13" t="s">
        <v>78</v>
      </c>
      <c r="AY186" s="202" t="s">
        <v>131</v>
      </c>
    </row>
    <row r="187" s="13" customFormat="1">
      <c r="A187" s="13"/>
      <c r="B187" s="200"/>
      <c r="C187" s="13"/>
      <c r="D187" s="201" t="s">
        <v>140</v>
      </c>
      <c r="E187" s="202" t="s">
        <v>1</v>
      </c>
      <c r="F187" s="203" t="s">
        <v>187</v>
      </c>
      <c r="G187" s="13"/>
      <c r="H187" s="204">
        <v>19.204999999999998</v>
      </c>
      <c r="I187" s="205"/>
      <c r="J187" s="13"/>
      <c r="K187" s="13"/>
      <c r="L187" s="200"/>
      <c r="M187" s="206"/>
      <c r="N187" s="207"/>
      <c r="O187" s="207"/>
      <c r="P187" s="207"/>
      <c r="Q187" s="207"/>
      <c r="R187" s="207"/>
      <c r="S187" s="207"/>
      <c r="T187" s="20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2" t="s">
        <v>140</v>
      </c>
      <c r="AU187" s="202" t="s">
        <v>88</v>
      </c>
      <c r="AV187" s="13" t="s">
        <v>88</v>
      </c>
      <c r="AW187" s="13" t="s">
        <v>34</v>
      </c>
      <c r="AX187" s="13" t="s">
        <v>78</v>
      </c>
      <c r="AY187" s="202" t="s">
        <v>131</v>
      </c>
    </row>
    <row r="188" s="14" customFormat="1">
      <c r="A188" s="14"/>
      <c r="B188" s="209"/>
      <c r="C188" s="14"/>
      <c r="D188" s="201" t="s">
        <v>140</v>
      </c>
      <c r="E188" s="210" t="s">
        <v>1</v>
      </c>
      <c r="F188" s="211" t="s">
        <v>144</v>
      </c>
      <c r="G188" s="14"/>
      <c r="H188" s="212">
        <v>19.204999999999998</v>
      </c>
      <c r="I188" s="213"/>
      <c r="J188" s="14"/>
      <c r="K188" s="14"/>
      <c r="L188" s="209"/>
      <c r="M188" s="214"/>
      <c r="N188" s="215"/>
      <c r="O188" s="215"/>
      <c r="P188" s="215"/>
      <c r="Q188" s="215"/>
      <c r="R188" s="215"/>
      <c r="S188" s="215"/>
      <c r="T188" s="21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10" t="s">
        <v>140</v>
      </c>
      <c r="AU188" s="210" t="s">
        <v>88</v>
      </c>
      <c r="AV188" s="14" t="s">
        <v>138</v>
      </c>
      <c r="AW188" s="14" t="s">
        <v>34</v>
      </c>
      <c r="AX188" s="14" t="s">
        <v>86</v>
      </c>
      <c r="AY188" s="210" t="s">
        <v>131</v>
      </c>
    </row>
    <row r="189" s="2" customFormat="1" ht="33" customHeight="1">
      <c r="A189" s="38"/>
      <c r="B189" s="185"/>
      <c r="C189" s="186" t="s">
        <v>132</v>
      </c>
      <c r="D189" s="186" t="s">
        <v>134</v>
      </c>
      <c r="E189" s="187" t="s">
        <v>188</v>
      </c>
      <c r="F189" s="188" t="s">
        <v>189</v>
      </c>
      <c r="G189" s="189" t="s">
        <v>147</v>
      </c>
      <c r="H189" s="190">
        <v>86.599999999999994</v>
      </c>
      <c r="I189" s="191"/>
      <c r="J189" s="192">
        <f>ROUND(I189*H189,2)</f>
        <v>0</v>
      </c>
      <c r="K189" s="193"/>
      <c r="L189" s="39"/>
      <c r="M189" s="194" t="s">
        <v>1</v>
      </c>
      <c r="N189" s="195" t="s">
        <v>43</v>
      </c>
      <c r="O189" s="77"/>
      <c r="P189" s="196">
        <f>O189*H189</f>
        <v>0</v>
      </c>
      <c r="Q189" s="196">
        <v>0.0017600000000000001</v>
      </c>
      <c r="R189" s="196">
        <f>Q189*H189</f>
        <v>0.152416</v>
      </c>
      <c r="S189" s="196">
        <v>0</v>
      </c>
      <c r="T189" s="19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8" t="s">
        <v>138</v>
      </c>
      <c r="AT189" s="198" t="s">
        <v>134</v>
      </c>
      <c r="AU189" s="198" t="s">
        <v>88</v>
      </c>
      <c r="AY189" s="19" t="s">
        <v>131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9" t="s">
        <v>86</v>
      </c>
      <c r="BK189" s="199">
        <f>ROUND(I189*H189,2)</f>
        <v>0</v>
      </c>
      <c r="BL189" s="19" t="s">
        <v>138</v>
      </c>
      <c r="BM189" s="198" t="s">
        <v>190</v>
      </c>
    </row>
    <row r="190" s="15" customFormat="1">
      <c r="A190" s="15"/>
      <c r="B190" s="217"/>
      <c r="C190" s="15"/>
      <c r="D190" s="201" t="s">
        <v>140</v>
      </c>
      <c r="E190" s="218" t="s">
        <v>1</v>
      </c>
      <c r="F190" s="219" t="s">
        <v>191</v>
      </c>
      <c r="G190" s="15"/>
      <c r="H190" s="218" t="s">
        <v>1</v>
      </c>
      <c r="I190" s="220"/>
      <c r="J190" s="15"/>
      <c r="K190" s="15"/>
      <c r="L190" s="217"/>
      <c r="M190" s="221"/>
      <c r="N190" s="222"/>
      <c r="O190" s="222"/>
      <c r="P190" s="222"/>
      <c r="Q190" s="222"/>
      <c r="R190" s="222"/>
      <c r="S190" s="222"/>
      <c r="T190" s="22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18" t="s">
        <v>140</v>
      </c>
      <c r="AU190" s="218" t="s">
        <v>88</v>
      </c>
      <c r="AV190" s="15" t="s">
        <v>86</v>
      </c>
      <c r="AW190" s="15" t="s">
        <v>34</v>
      </c>
      <c r="AX190" s="15" t="s">
        <v>78</v>
      </c>
      <c r="AY190" s="218" t="s">
        <v>131</v>
      </c>
    </row>
    <row r="191" s="13" customFormat="1">
      <c r="A191" s="13"/>
      <c r="B191" s="200"/>
      <c r="C191" s="13"/>
      <c r="D191" s="201" t="s">
        <v>140</v>
      </c>
      <c r="E191" s="202" t="s">
        <v>1</v>
      </c>
      <c r="F191" s="203" t="s">
        <v>192</v>
      </c>
      <c r="G191" s="13"/>
      <c r="H191" s="204">
        <v>48.399999999999999</v>
      </c>
      <c r="I191" s="205"/>
      <c r="J191" s="13"/>
      <c r="K191" s="13"/>
      <c r="L191" s="200"/>
      <c r="M191" s="206"/>
      <c r="N191" s="207"/>
      <c r="O191" s="207"/>
      <c r="P191" s="207"/>
      <c r="Q191" s="207"/>
      <c r="R191" s="207"/>
      <c r="S191" s="207"/>
      <c r="T191" s="20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2" t="s">
        <v>140</v>
      </c>
      <c r="AU191" s="202" t="s">
        <v>88</v>
      </c>
      <c r="AV191" s="13" t="s">
        <v>88</v>
      </c>
      <c r="AW191" s="13" t="s">
        <v>34</v>
      </c>
      <c r="AX191" s="13" t="s">
        <v>78</v>
      </c>
      <c r="AY191" s="202" t="s">
        <v>131</v>
      </c>
    </row>
    <row r="192" s="13" customFormat="1">
      <c r="A192" s="13"/>
      <c r="B192" s="200"/>
      <c r="C192" s="13"/>
      <c r="D192" s="201" t="s">
        <v>140</v>
      </c>
      <c r="E192" s="202" t="s">
        <v>1</v>
      </c>
      <c r="F192" s="203" t="s">
        <v>193</v>
      </c>
      <c r="G192" s="13"/>
      <c r="H192" s="204">
        <v>7.7999999999999998</v>
      </c>
      <c r="I192" s="205"/>
      <c r="J192" s="13"/>
      <c r="K192" s="13"/>
      <c r="L192" s="200"/>
      <c r="M192" s="206"/>
      <c r="N192" s="207"/>
      <c r="O192" s="207"/>
      <c r="P192" s="207"/>
      <c r="Q192" s="207"/>
      <c r="R192" s="207"/>
      <c r="S192" s="207"/>
      <c r="T192" s="20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2" t="s">
        <v>140</v>
      </c>
      <c r="AU192" s="202" t="s">
        <v>88</v>
      </c>
      <c r="AV192" s="13" t="s">
        <v>88</v>
      </c>
      <c r="AW192" s="13" t="s">
        <v>34</v>
      </c>
      <c r="AX192" s="13" t="s">
        <v>78</v>
      </c>
      <c r="AY192" s="202" t="s">
        <v>131</v>
      </c>
    </row>
    <row r="193" s="13" customFormat="1">
      <c r="A193" s="13"/>
      <c r="B193" s="200"/>
      <c r="C193" s="13"/>
      <c r="D193" s="201" t="s">
        <v>140</v>
      </c>
      <c r="E193" s="202" t="s">
        <v>1</v>
      </c>
      <c r="F193" s="203" t="s">
        <v>194</v>
      </c>
      <c r="G193" s="13"/>
      <c r="H193" s="204">
        <v>10.199999999999999</v>
      </c>
      <c r="I193" s="205"/>
      <c r="J193" s="13"/>
      <c r="K193" s="13"/>
      <c r="L193" s="200"/>
      <c r="M193" s="206"/>
      <c r="N193" s="207"/>
      <c r="O193" s="207"/>
      <c r="P193" s="207"/>
      <c r="Q193" s="207"/>
      <c r="R193" s="207"/>
      <c r="S193" s="207"/>
      <c r="T193" s="20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2" t="s">
        <v>140</v>
      </c>
      <c r="AU193" s="202" t="s">
        <v>88</v>
      </c>
      <c r="AV193" s="13" t="s">
        <v>88</v>
      </c>
      <c r="AW193" s="13" t="s">
        <v>34</v>
      </c>
      <c r="AX193" s="13" t="s">
        <v>78</v>
      </c>
      <c r="AY193" s="202" t="s">
        <v>131</v>
      </c>
    </row>
    <row r="194" s="15" customFormat="1">
      <c r="A194" s="15"/>
      <c r="B194" s="217"/>
      <c r="C194" s="15"/>
      <c r="D194" s="201" t="s">
        <v>140</v>
      </c>
      <c r="E194" s="218" t="s">
        <v>1</v>
      </c>
      <c r="F194" s="219" t="s">
        <v>195</v>
      </c>
      <c r="G194" s="15"/>
      <c r="H194" s="218" t="s">
        <v>1</v>
      </c>
      <c r="I194" s="220"/>
      <c r="J194" s="15"/>
      <c r="K194" s="15"/>
      <c r="L194" s="217"/>
      <c r="M194" s="221"/>
      <c r="N194" s="222"/>
      <c r="O194" s="222"/>
      <c r="P194" s="222"/>
      <c r="Q194" s="222"/>
      <c r="R194" s="222"/>
      <c r="S194" s="222"/>
      <c r="T194" s="22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18" t="s">
        <v>140</v>
      </c>
      <c r="AU194" s="218" t="s">
        <v>88</v>
      </c>
      <c r="AV194" s="15" t="s">
        <v>86</v>
      </c>
      <c r="AW194" s="15" t="s">
        <v>34</v>
      </c>
      <c r="AX194" s="15" t="s">
        <v>78</v>
      </c>
      <c r="AY194" s="218" t="s">
        <v>131</v>
      </c>
    </row>
    <row r="195" s="13" customFormat="1">
      <c r="A195" s="13"/>
      <c r="B195" s="200"/>
      <c r="C195" s="13"/>
      <c r="D195" s="201" t="s">
        <v>140</v>
      </c>
      <c r="E195" s="202" t="s">
        <v>1</v>
      </c>
      <c r="F195" s="203" t="s">
        <v>196</v>
      </c>
      <c r="G195" s="13"/>
      <c r="H195" s="204">
        <v>20.199999999999999</v>
      </c>
      <c r="I195" s="205"/>
      <c r="J195" s="13"/>
      <c r="K195" s="13"/>
      <c r="L195" s="200"/>
      <c r="M195" s="206"/>
      <c r="N195" s="207"/>
      <c r="O195" s="207"/>
      <c r="P195" s="207"/>
      <c r="Q195" s="207"/>
      <c r="R195" s="207"/>
      <c r="S195" s="207"/>
      <c r="T195" s="20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2" t="s">
        <v>140</v>
      </c>
      <c r="AU195" s="202" t="s">
        <v>88</v>
      </c>
      <c r="AV195" s="13" t="s">
        <v>88</v>
      </c>
      <c r="AW195" s="13" t="s">
        <v>34</v>
      </c>
      <c r="AX195" s="13" t="s">
        <v>78</v>
      </c>
      <c r="AY195" s="202" t="s">
        <v>131</v>
      </c>
    </row>
    <row r="196" s="14" customFormat="1">
      <c r="A196" s="14"/>
      <c r="B196" s="209"/>
      <c r="C196" s="14"/>
      <c r="D196" s="201" t="s">
        <v>140</v>
      </c>
      <c r="E196" s="210" t="s">
        <v>1</v>
      </c>
      <c r="F196" s="211" t="s">
        <v>144</v>
      </c>
      <c r="G196" s="14"/>
      <c r="H196" s="212">
        <v>86.599999999999994</v>
      </c>
      <c r="I196" s="213"/>
      <c r="J196" s="14"/>
      <c r="K196" s="14"/>
      <c r="L196" s="209"/>
      <c r="M196" s="214"/>
      <c r="N196" s="215"/>
      <c r="O196" s="215"/>
      <c r="P196" s="215"/>
      <c r="Q196" s="215"/>
      <c r="R196" s="215"/>
      <c r="S196" s="215"/>
      <c r="T196" s="21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10" t="s">
        <v>140</v>
      </c>
      <c r="AU196" s="210" t="s">
        <v>88</v>
      </c>
      <c r="AV196" s="14" t="s">
        <v>138</v>
      </c>
      <c r="AW196" s="14" t="s">
        <v>34</v>
      </c>
      <c r="AX196" s="14" t="s">
        <v>86</v>
      </c>
      <c r="AY196" s="210" t="s">
        <v>131</v>
      </c>
    </row>
    <row r="197" s="2" customFormat="1" ht="16.5" customHeight="1">
      <c r="A197" s="38"/>
      <c r="B197" s="185"/>
      <c r="C197" s="232" t="s">
        <v>197</v>
      </c>
      <c r="D197" s="232" t="s">
        <v>175</v>
      </c>
      <c r="E197" s="233" t="s">
        <v>198</v>
      </c>
      <c r="F197" s="234" t="s">
        <v>199</v>
      </c>
      <c r="G197" s="235" t="s">
        <v>137</v>
      </c>
      <c r="H197" s="236">
        <v>18.186</v>
      </c>
      <c r="I197" s="237"/>
      <c r="J197" s="238">
        <f>ROUND(I197*H197,2)</f>
        <v>0</v>
      </c>
      <c r="K197" s="239"/>
      <c r="L197" s="240"/>
      <c r="M197" s="241" t="s">
        <v>1</v>
      </c>
      <c r="N197" s="242" t="s">
        <v>43</v>
      </c>
      <c r="O197" s="77"/>
      <c r="P197" s="196">
        <f>O197*H197</f>
        <v>0</v>
      </c>
      <c r="Q197" s="196">
        <v>0.00051000000000000004</v>
      </c>
      <c r="R197" s="196">
        <f>Q197*H197</f>
        <v>0.0092748600000000011</v>
      </c>
      <c r="S197" s="196">
        <v>0</v>
      </c>
      <c r="T197" s="19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8" t="s">
        <v>178</v>
      </c>
      <c r="AT197" s="198" t="s">
        <v>175</v>
      </c>
      <c r="AU197" s="198" t="s">
        <v>88</v>
      </c>
      <c r="AY197" s="19" t="s">
        <v>131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9" t="s">
        <v>86</v>
      </c>
      <c r="BK197" s="199">
        <f>ROUND(I197*H197,2)</f>
        <v>0</v>
      </c>
      <c r="BL197" s="19" t="s">
        <v>138</v>
      </c>
      <c r="BM197" s="198" t="s">
        <v>200</v>
      </c>
    </row>
    <row r="198" s="13" customFormat="1">
      <c r="A198" s="13"/>
      <c r="B198" s="200"/>
      <c r="C198" s="13"/>
      <c r="D198" s="201" t="s">
        <v>140</v>
      </c>
      <c r="E198" s="202" t="s">
        <v>1</v>
      </c>
      <c r="F198" s="203" t="s">
        <v>201</v>
      </c>
      <c r="G198" s="13"/>
      <c r="H198" s="204">
        <v>18.186</v>
      </c>
      <c r="I198" s="205"/>
      <c r="J198" s="13"/>
      <c r="K198" s="13"/>
      <c r="L198" s="200"/>
      <c r="M198" s="206"/>
      <c r="N198" s="207"/>
      <c r="O198" s="207"/>
      <c r="P198" s="207"/>
      <c r="Q198" s="207"/>
      <c r="R198" s="207"/>
      <c r="S198" s="207"/>
      <c r="T198" s="20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02" t="s">
        <v>140</v>
      </c>
      <c r="AU198" s="202" t="s">
        <v>88</v>
      </c>
      <c r="AV198" s="13" t="s">
        <v>88</v>
      </c>
      <c r="AW198" s="13" t="s">
        <v>34</v>
      </c>
      <c r="AX198" s="13" t="s">
        <v>86</v>
      </c>
      <c r="AY198" s="202" t="s">
        <v>131</v>
      </c>
    </row>
    <row r="199" s="2" customFormat="1" ht="21.75" customHeight="1">
      <c r="A199" s="38"/>
      <c r="B199" s="185"/>
      <c r="C199" s="186" t="s">
        <v>178</v>
      </c>
      <c r="D199" s="186" t="s">
        <v>134</v>
      </c>
      <c r="E199" s="187" t="s">
        <v>202</v>
      </c>
      <c r="F199" s="188" t="s">
        <v>203</v>
      </c>
      <c r="G199" s="189" t="s">
        <v>137</v>
      </c>
      <c r="H199" s="190">
        <v>153.684</v>
      </c>
      <c r="I199" s="191"/>
      <c r="J199" s="192">
        <f>ROUND(I199*H199,2)</f>
        <v>0</v>
      </c>
      <c r="K199" s="193"/>
      <c r="L199" s="39"/>
      <c r="M199" s="194" t="s">
        <v>1</v>
      </c>
      <c r="N199" s="195" t="s">
        <v>43</v>
      </c>
      <c r="O199" s="77"/>
      <c r="P199" s="196">
        <f>O199*H199</f>
        <v>0</v>
      </c>
      <c r="Q199" s="196">
        <v>6.0000000000000002E-05</v>
      </c>
      <c r="R199" s="196">
        <f>Q199*H199</f>
        <v>0.0092210399999999998</v>
      </c>
      <c r="S199" s="196">
        <v>0</v>
      </c>
      <c r="T199" s="19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8" t="s">
        <v>138</v>
      </c>
      <c r="AT199" s="198" t="s">
        <v>134</v>
      </c>
      <c r="AU199" s="198" t="s">
        <v>88</v>
      </c>
      <c r="AY199" s="19" t="s">
        <v>131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9" t="s">
        <v>86</v>
      </c>
      <c r="BK199" s="199">
        <f>ROUND(I199*H199,2)</f>
        <v>0</v>
      </c>
      <c r="BL199" s="19" t="s">
        <v>138</v>
      </c>
      <c r="BM199" s="198" t="s">
        <v>204</v>
      </c>
    </row>
    <row r="200" s="13" customFormat="1">
      <c r="A200" s="13"/>
      <c r="B200" s="200"/>
      <c r="C200" s="13"/>
      <c r="D200" s="201" t="s">
        <v>140</v>
      </c>
      <c r="E200" s="202" t="s">
        <v>1</v>
      </c>
      <c r="F200" s="203" t="s">
        <v>205</v>
      </c>
      <c r="G200" s="13"/>
      <c r="H200" s="204">
        <v>153.684</v>
      </c>
      <c r="I200" s="205"/>
      <c r="J200" s="13"/>
      <c r="K200" s="13"/>
      <c r="L200" s="200"/>
      <c r="M200" s="206"/>
      <c r="N200" s="207"/>
      <c r="O200" s="207"/>
      <c r="P200" s="207"/>
      <c r="Q200" s="207"/>
      <c r="R200" s="207"/>
      <c r="S200" s="207"/>
      <c r="T200" s="20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2" t="s">
        <v>140</v>
      </c>
      <c r="AU200" s="202" t="s">
        <v>88</v>
      </c>
      <c r="AV200" s="13" t="s">
        <v>88</v>
      </c>
      <c r="AW200" s="13" t="s">
        <v>34</v>
      </c>
      <c r="AX200" s="13" t="s">
        <v>86</v>
      </c>
      <c r="AY200" s="202" t="s">
        <v>131</v>
      </c>
    </row>
    <row r="201" s="2" customFormat="1" ht="21.75" customHeight="1">
      <c r="A201" s="38"/>
      <c r="B201" s="185"/>
      <c r="C201" s="186" t="s">
        <v>206</v>
      </c>
      <c r="D201" s="186" t="s">
        <v>134</v>
      </c>
      <c r="E201" s="187" t="s">
        <v>207</v>
      </c>
      <c r="F201" s="188" t="s">
        <v>208</v>
      </c>
      <c r="G201" s="189" t="s">
        <v>147</v>
      </c>
      <c r="H201" s="190">
        <v>65.359999999999999</v>
      </c>
      <c r="I201" s="191"/>
      <c r="J201" s="192">
        <f>ROUND(I201*H201,2)</f>
        <v>0</v>
      </c>
      <c r="K201" s="193"/>
      <c r="L201" s="39"/>
      <c r="M201" s="194" t="s">
        <v>1</v>
      </c>
      <c r="N201" s="195" t="s">
        <v>43</v>
      </c>
      <c r="O201" s="77"/>
      <c r="P201" s="196">
        <f>O201*H201</f>
        <v>0</v>
      </c>
      <c r="Q201" s="196">
        <v>3.0000000000000001E-05</v>
      </c>
      <c r="R201" s="196">
        <f>Q201*H201</f>
        <v>0.0019608</v>
      </c>
      <c r="S201" s="196">
        <v>0</v>
      </c>
      <c r="T201" s="19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8" t="s">
        <v>138</v>
      </c>
      <c r="AT201" s="198" t="s">
        <v>134</v>
      </c>
      <c r="AU201" s="198" t="s">
        <v>88</v>
      </c>
      <c r="AY201" s="19" t="s">
        <v>131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9" t="s">
        <v>86</v>
      </c>
      <c r="BK201" s="199">
        <f>ROUND(I201*H201,2)</f>
        <v>0</v>
      </c>
      <c r="BL201" s="19" t="s">
        <v>138</v>
      </c>
      <c r="BM201" s="198" t="s">
        <v>209</v>
      </c>
    </row>
    <row r="202" s="13" customFormat="1">
      <c r="A202" s="13"/>
      <c r="B202" s="200"/>
      <c r="C202" s="13"/>
      <c r="D202" s="201" t="s">
        <v>140</v>
      </c>
      <c r="E202" s="202" t="s">
        <v>1</v>
      </c>
      <c r="F202" s="203" t="s">
        <v>210</v>
      </c>
      <c r="G202" s="13"/>
      <c r="H202" s="204">
        <v>65.359999999999999</v>
      </c>
      <c r="I202" s="205"/>
      <c r="J202" s="13"/>
      <c r="K202" s="13"/>
      <c r="L202" s="200"/>
      <c r="M202" s="206"/>
      <c r="N202" s="207"/>
      <c r="O202" s="207"/>
      <c r="P202" s="207"/>
      <c r="Q202" s="207"/>
      <c r="R202" s="207"/>
      <c r="S202" s="207"/>
      <c r="T202" s="20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02" t="s">
        <v>140</v>
      </c>
      <c r="AU202" s="202" t="s">
        <v>88</v>
      </c>
      <c r="AV202" s="13" t="s">
        <v>88</v>
      </c>
      <c r="AW202" s="13" t="s">
        <v>34</v>
      </c>
      <c r="AX202" s="13" t="s">
        <v>86</v>
      </c>
      <c r="AY202" s="202" t="s">
        <v>131</v>
      </c>
    </row>
    <row r="203" s="2" customFormat="1" ht="21.75" customHeight="1">
      <c r="A203" s="38"/>
      <c r="B203" s="185"/>
      <c r="C203" s="232" t="s">
        <v>211</v>
      </c>
      <c r="D203" s="232" t="s">
        <v>175</v>
      </c>
      <c r="E203" s="233" t="s">
        <v>212</v>
      </c>
      <c r="F203" s="234" t="s">
        <v>213</v>
      </c>
      <c r="G203" s="235" t="s">
        <v>147</v>
      </c>
      <c r="H203" s="236">
        <v>68.628</v>
      </c>
      <c r="I203" s="237"/>
      <c r="J203" s="238">
        <f>ROUND(I203*H203,2)</f>
        <v>0</v>
      </c>
      <c r="K203" s="239"/>
      <c r="L203" s="240"/>
      <c r="M203" s="241" t="s">
        <v>1</v>
      </c>
      <c r="N203" s="242" t="s">
        <v>43</v>
      </c>
      <c r="O203" s="77"/>
      <c r="P203" s="196">
        <f>O203*H203</f>
        <v>0</v>
      </c>
      <c r="Q203" s="196">
        <v>0.00032000000000000003</v>
      </c>
      <c r="R203" s="196">
        <f>Q203*H203</f>
        <v>0.021960960000000002</v>
      </c>
      <c r="S203" s="196">
        <v>0</v>
      </c>
      <c r="T203" s="19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8" t="s">
        <v>178</v>
      </c>
      <c r="AT203" s="198" t="s">
        <v>175</v>
      </c>
      <c r="AU203" s="198" t="s">
        <v>88</v>
      </c>
      <c r="AY203" s="19" t="s">
        <v>131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9" t="s">
        <v>86</v>
      </c>
      <c r="BK203" s="199">
        <f>ROUND(I203*H203,2)</f>
        <v>0</v>
      </c>
      <c r="BL203" s="19" t="s">
        <v>138</v>
      </c>
      <c r="BM203" s="198" t="s">
        <v>214</v>
      </c>
    </row>
    <row r="204" s="13" customFormat="1">
      <c r="A204" s="13"/>
      <c r="B204" s="200"/>
      <c r="C204" s="13"/>
      <c r="D204" s="201" t="s">
        <v>140</v>
      </c>
      <c r="E204" s="202" t="s">
        <v>1</v>
      </c>
      <c r="F204" s="203" t="s">
        <v>215</v>
      </c>
      <c r="G204" s="13"/>
      <c r="H204" s="204">
        <v>68.628</v>
      </c>
      <c r="I204" s="205"/>
      <c r="J204" s="13"/>
      <c r="K204" s="13"/>
      <c r="L204" s="200"/>
      <c r="M204" s="206"/>
      <c r="N204" s="207"/>
      <c r="O204" s="207"/>
      <c r="P204" s="207"/>
      <c r="Q204" s="207"/>
      <c r="R204" s="207"/>
      <c r="S204" s="207"/>
      <c r="T204" s="20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2" t="s">
        <v>140</v>
      </c>
      <c r="AU204" s="202" t="s">
        <v>88</v>
      </c>
      <c r="AV204" s="13" t="s">
        <v>88</v>
      </c>
      <c r="AW204" s="13" t="s">
        <v>34</v>
      </c>
      <c r="AX204" s="13" t="s">
        <v>86</v>
      </c>
      <c r="AY204" s="202" t="s">
        <v>131</v>
      </c>
    </row>
    <row r="205" s="2" customFormat="1" ht="16.5" customHeight="1">
      <c r="A205" s="38"/>
      <c r="B205" s="185"/>
      <c r="C205" s="186" t="s">
        <v>216</v>
      </c>
      <c r="D205" s="186" t="s">
        <v>134</v>
      </c>
      <c r="E205" s="187" t="s">
        <v>217</v>
      </c>
      <c r="F205" s="188" t="s">
        <v>218</v>
      </c>
      <c r="G205" s="189" t="s">
        <v>147</v>
      </c>
      <c r="H205" s="190">
        <v>145.5</v>
      </c>
      <c r="I205" s="191"/>
      <c r="J205" s="192">
        <f>ROUND(I205*H205,2)</f>
        <v>0</v>
      </c>
      <c r="K205" s="193"/>
      <c r="L205" s="39"/>
      <c r="M205" s="194" t="s">
        <v>1</v>
      </c>
      <c r="N205" s="195" t="s">
        <v>43</v>
      </c>
      <c r="O205" s="77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8" t="s">
        <v>138</v>
      </c>
      <c r="AT205" s="198" t="s">
        <v>134</v>
      </c>
      <c r="AU205" s="198" t="s">
        <v>88</v>
      </c>
      <c r="AY205" s="19" t="s">
        <v>131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9" t="s">
        <v>86</v>
      </c>
      <c r="BK205" s="199">
        <f>ROUND(I205*H205,2)</f>
        <v>0</v>
      </c>
      <c r="BL205" s="19" t="s">
        <v>138</v>
      </c>
      <c r="BM205" s="198" t="s">
        <v>219</v>
      </c>
    </row>
    <row r="206" s="13" customFormat="1">
      <c r="A206" s="13"/>
      <c r="B206" s="200"/>
      <c r="C206" s="13"/>
      <c r="D206" s="201" t="s">
        <v>140</v>
      </c>
      <c r="E206" s="202" t="s">
        <v>1</v>
      </c>
      <c r="F206" s="203" t="s">
        <v>220</v>
      </c>
      <c r="G206" s="13"/>
      <c r="H206" s="204">
        <v>145.5</v>
      </c>
      <c r="I206" s="205"/>
      <c r="J206" s="13"/>
      <c r="K206" s="13"/>
      <c r="L206" s="200"/>
      <c r="M206" s="206"/>
      <c r="N206" s="207"/>
      <c r="O206" s="207"/>
      <c r="P206" s="207"/>
      <c r="Q206" s="207"/>
      <c r="R206" s="207"/>
      <c r="S206" s="207"/>
      <c r="T206" s="20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02" t="s">
        <v>140</v>
      </c>
      <c r="AU206" s="202" t="s">
        <v>88</v>
      </c>
      <c r="AV206" s="13" t="s">
        <v>88</v>
      </c>
      <c r="AW206" s="13" t="s">
        <v>34</v>
      </c>
      <c r="AX206" s="13" t="s">
        <v>86</v>
      </c>
      <c r="AY206" s="202" t="s">
        <v>131</v>
      </c>
    </row>
    <row r="207" s="2" customFormat="1" ht="21.75" customHeight="1">
      <c r="A207" s="38"/>
      <c r="B207" s="185"/>
      <c r="C207" s="232" t="s">
        <v>221</v>
      </c>
      <c r="D207" s="232" t="s">
        <v>175</v>
      </c>
      <c r="E207" s="233" t="s">
        <v>222</v>
      </c>
      <c r="F207" s="234" t="s">
        <v>223</v>
      </c>
      <c r="G207" s="235" t="s">
        <v>147</v>
      </c>
      <c r="H207" s="236">
        <v>84.944999999999993</v>
      </c>
      <c r="I207" s="237"/>
      <c r="J207" s="238">
        <f>ROUND(I207*H207,2)</f>
        <v>0</v>
      </c>
      <c r="K207" s="239"/>
      <c r="L207" s="240"/>
      <c r="M207" s="241" t="s">
        <v>1</v>
      </c>
      <c r="N207" s="242" t="s">
        <v>43</v>
      </c>
      <c r="O207" s="77"/>
      <c r="P207" s="196">
        <f>O207*H207</f>
        <v>0</v>
      </c>
      <c r="Q207" s="196">
        <v>3.0000000000000001E-05</v>
      </c>
      <c r="R207" s="196">
        <f>Q207*H207</f>
        <v>0.00254835</v>
      </c>
      <c r="S207" s="196">
        <v>0</v>
      </c>
      <c r="T207" s="19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8" t="s">
        <v>178</v>
      </c>
      <c r="AT207" s="198" t="s">
        <v>175</v>
      </c>
      <c r="AU207" s="198" t="s">
        <v>88</v>
      </c>
      <c r="AY207" s="19" t="s">
        <v>131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9" t="s">
        <v>86</v>
      </c>
      <c r="BK207" s="199">
        <f>ROUND(I207*H207,2)</f>
        <v>0</v>
      </c>
      <c r="BL207" s="19" t="s">
        <v>138</v>
      </c>
      <c r="BM207" s="198" t="s">
        <v>224</v>
      </c>
    </row>
    <row r="208" s="15" customFormat="1">
      <c r="A208" s="15"/>
      <c r="B208" s="217"/>
      <c r="C208" s="15"/>
      <c r="D208" s="201" t="s">
        <v>140</v>
      </c>
      <c r="E208" s="218" t="s">
        <v>1</v>
      </c>
      <c r="F208" s="219" t="s">
        <v>191</v>
      </c>
      <c r="G208" s="15"/>
      <c r="H208" s="218" t="s">
        <v>1</v>
      </c>
      <c r="I208" s="220"/>
      <c r="J208" s="15"/>
      <c r="K208" s="15"/>
      <c r="L208" s="217"/>
      <c r="M208" s="221"/>
      <c r="N208" s="222"/>
      <c r="O208" s="222"/>
      <c r="P208" s="222"/>
      <c r="Q208" s="222"/>
      <c r="R208" s="222"/>
      <c r="S208" s="222"/>
      <c r="T208" s="22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18" t="s">
        <v>140</v>
      </c>
      <c r="AU208" s="218" t="s">
        <v>88</v>
      </c>
      <c r="AV208" s="15" t="s">
        <v>86</v>
      </c>
      <c r="AW208" s="15" t="s">
        <v>34</v>
      </c>
      <c r="AX208" s="15" t="s">
        <v>78</v>
      </c>
      <c r="AY208" s="218" t="s">
        <v>131</v>
      </c>
    </row>
    <row r="209" s="13" customFormat="1">
      <c r="A209" s="13"/>
      <c r="B209" s="200"/>
      <c r="C209" s="13"/>
      <c r="D209" s="201" t="s">
        <v>140</v>
      </c>
      <c r="E209" s="202" t="s">
        <v>1</v>
      </c>
      <c r="F209" s="203" t="s">
        <v>192</v>
      </c>
      <c r="G209" s="13"/>
      <c r="H209" s="204">
        <v>48.399999999999999</v>
      </c>
      <c r="I209" s="205"/>
      <c r="J209" s="13"/>
      <c r="K209" s="13"/>
      <c r="L209" s="200"/>
      <c r="M209" s="206"/>
      <c r="N209" s="207"/>
      <c r="O209" s="207"/>
      <c r="P209" s="207"/>
      <c r="Q209" s="207"/>
      <c r="R209" s="207"/>
      <c r="S209" s="207"/>
      <c r="T209" s="20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2" t="s">
        <v>140</v>
      </c>
      <c r="AU209" s="202" t="s">
        <v>88</v>
      </c>
      <c r="AV209" s="13" t="s">
        <v>88</v>
      </c>
      <c r="AW209" s="13" t="s">
        <v>34</v>
      </c>
      <c r="AX209" s="13" t="s">
        <v>78</v>
      </c>
      <c r="AY209" s="202" t="s">
        <v>131</v>
      </c>
    </row>
    <row r="210" s="13" customFormat="1">
      <c r="A210" s="13"/>
      <c r="B210" s="200"/>
      <c r="C210" s="13"/>
      <c r="D210" s="201" t="s">
        <v>140</v>
      </c>
      <c r="E210" s="202" t="s">
        <v>1</v>
      </c>
      <c r="F210" s="203" t="s">
        <v>193</v>
      </c>
      <c r="G210" s="13"/>
      <c r="H210" s="204">
        <v>7.7999999999999998</v>
      </c>
      <c r="I210" s="205"/>
      <c r="J210" s="13"/>
      <c r="K210" s="13"/>
      <c r="L210" s="200"/>
      <c r="M210" s="206"/>
      <c r="N210" s="207"/>
      <c r="O210" s="207"/>
      <c r="P210" s="207"/>
      <c r="Q210" s="207"/>
      <c r="R210" s="207"/>
      <c r="S210" s="207"/>
      <c r="T210" s="20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2" t="s">
        <v>140</v>
      </c>
      <c r="AU210" s="202" t="s">
        <v>88</v>
      </c>
      <c r="AV210" s="13" t="s">
        <v>88</v>
      </c>
      <c r="AW210" s="13" t="s">
        <v>34</v>
      </c>
      <c r="AX210" s="13" t="s">
        <v>78</v>
      </c>
      <c r="AY210" s="202" t="s">
        <v>131</v>
      </c>
    </row>
    <row r="211" s="13" customFormat="1">
      <c r="A211" s="13"/>
      <c r="B211" s="200"/>
      <c r="C211" s="13"/>
      <c r="D211" s="201" t="s">
        <v>140</v>
      </c>
      <c r="E211" s="202" t="s">
        <v>1</v>
      </c>
      <c r="F211" s="203" t="s">
        <v>194</v>
      </c>
      <c r="G211" s="13"/>
      <c r="H211" s="204">
        <v>10.199999999999999</v>
      </c>
      <c r="I211" s="205"/>
      <c r="J211" s="13"/>
      <c r="K211" s="13"/>
      <c r="L211" s="200"/>
      <c r="M211" s="206"/>
      <c r="N211" s="207"/>
      <c r="O211" s="207"/>
      <c r="P211" s="207"/>
      <c r="Q211" s="207"/>
      <c r="R211" s="207"/>
      <c r="S211" s="207"/>
      <c r="T211" s="20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2" t="s">
        <v>140</v>
      </c>
      <c r="AU211" s="202" t="s">
        <v>88</v>
      </c>
      <c r="AV211" s="13" t="s">
        <v>88</v>
      </c>
      <c r="AW211" s="13" t="s">
        <v>34</v>
      </c>
      <c r="AX211" s="13" t="s">
        <v>78</v>
      </c>
      <c r="AY211" s="202" t="s">
        <v>131</v>
      </c>
    </row>
    <row r="212" s="15" customFormat="1">
      <c r="A212" s="15"/>
      <c r="B212" s="217"/>
      <c r="C212" s="15"/>
      <c r="D212" s="201" t="s">
        <v>140</v>
      </c>
      <c r="E212" s="218" t="s">
        <v>1</v>
      </c>
      <c r="F212" s="219" t="s">
        <v>225</v>
      </c>
      <c r="G212" s="15"/>
      <c r="H212" s="218" t="s">
        <v>1</v>
      </c>
      <c r="I212" s="220"/>
      <c r="J212" s="15"/>
      <c r="K212" s="15"/>
      <c r="L212" s="217"/>
      <c r="M212" s="221"/>
      <c r="N212" s="222"/>
      <c r="O212" s="222"/>
      <c r="P212" s="222"/>
      <c r="Q212" s="222"/>
      <c r="R212" s="222"/>
      <c r="S212" s="222"/>
      <c r="T212" s="22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18" t="s">
        <v>140</v>
      </c>
      <c r="AU212" s="218" t="s">
        <v>88</v>
      </c>
      <c r="AV212" s="15" t="s">
        <v>86</v>
      </c>
      <c r="AW212" s="15" t="s">
        <v>34</v>
      </c>
      <c r="AX212" s="15" t="s">
        <v>78</v>
      </c>
      <c r="AY212" s="218" t="s">
        <v>131</v>
      </c>
    </row>
    <row r="213" s="13" customFormat="1">
      <c r="A213" s="13"/>
      <c r="B213" s="200"/>
      <c r="C213" s="13"/>
      <c r="D213" s="201" t="s">
        <v>140</v>
      </c>
      <c r="E213" s="202" t="s">
        <v>1</v>
      </c>
      <c r="F213" s="203" t="s">
        <v>226</v>
      </c>
      <c r="G213" s="13"/>
      <c r="H213" s="204">
        <v>14.5</v>
      </c>
      <c r="I213" s="205"/>
      <c r="J213" s="13"/>
      <c r="K213" s="13"/>
      <c r="L213" s="200"/>
      <c r="M213" s="206"/>
      <c r="N213" s="207"/>
      <c r="O213" s="207"/>
      <c r="P213" s="207"/>
      <c r="Q213" s="207"/>
      <c r="R213" s="207"/>
      <c r="S213" s="207"/>
      <c r="T213" s="20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2" t="s">
        <v>140</v>
      </c>
      <c r="AU213" s="202" t="s">
        <v>88</v>
      </c>
      <c r="AV213" s="13" t="s">
        <v>88</v>
      </c>
      <c r="AW213" s="13" t="s">
        <v>34</v>
      </c>
      <c r="AX213" s="13" t="s">
        <v>78</v>
      </c>
      <c r="AY213" s="202" t="s">
        <v>131</v>
      </c>
    </row>
    <row r="214" s="16" customFormat="1">
      <c r="A214" s="16"/>
      <c r="B214" s="224"/>
      <c r="C214" s="16"/>
      <c r="D214" s="201" t="s">
        <v>140</v>
      </c>
      <c r="E214" s="225" t="s">
        <v>1</v>
      </c>
      <c r="F214" s="226" t="s">
        <v>171</v>
      </c>
      <c r="G214" s="16"/>
      <c r="H214" s="227">
        <v>80.900000000000006</v>
      </c>
      <c r="I214" s="228"/>
      <c r="J214" s="16"/>
      <c r="K214" s="16"/>
      <c r="L214" s="224"/>
      <c r="M214" s="229"/>
      <c r="N214" s="230"/>
      <c r="O214" s="230"/>
      <c r="P214" s="230"/>
      <c r="Q214" s="230"/>
      <c r="R214" s="230"/>
      <c r="S214" s="230"/>
      <c r="T214" s="231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25" t="s">
        <v>140</v>
      </c>
      <c r="AU214" s="225" t="s">
        <v>88</v>
      </c>
      <c r="AV214" s="16" t="s">
        <v>162</v>
      </c>
      <c r="AW214" s="16" t="s">
        <v>34</v>
      </c>
      <c r="AX214" s="16" t="s">
        <v>78</v>
      </c>
      <c r="AY214" s="225" t="s">
        <v>131</v>
      </c>
    </row>
    <row r="215" s="13" customFormat="1">
      <c r="A215" s="13"/>
      <c r="B215" s="200"/>
      <c r="C215" s="13"/>
      <c r="D215" s="201" t="s">
        <v>140</v>
      </c>
      <c r="E215" s="202" t="s">
        <v>1</v>
      </c>
      <c r="F215" s="203" t="s">
        <v>227</v>
      </c>
      <c r="G215" s="13"/>
      <c r="H215" s="204">
        <v>-80.900000000000006</v>
      </c>
      <c r="I215" s="205"/>
      <c r="J215" s="13"/>
      <c r="K215" s="13"/>
      <c r="L215" s="200"/>
      <c r="M215" s="206"/>
      <c r="N215" s="207"/>
      <c r="O215" s="207"/>
      <c r="P215" s="207"/>
      <c r="Q215" s="207"/>
      <c r="R215" s="207"/>
      <c r="S215" s="207"/>
      <c r="T215" s="20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02" t="s">
        <v>140</v>
      </c>
      <c r="AU215" s="202" t="s">
        <v>88</v>
      </c>
      <c r="AV215" s="13" t="s">
        <v>88</v>
      </c>
      <c r="AW215" s="13" t="s">
        <v>34</v>
      </c>
      <c r="AX215" s="13" t="s">
        <v>78</v>
      </c>
      <c r="AY215" s="202" t="s">
        <v>131</v>
      </c>
    </row>
    <row r="216" s="13" customFormat="1">
      <c r="A216" s="13"/>
      <c r="B216" s="200"/>
      <c r="C216" s="13"/>
      <c r="D216" s="201" t="s">
        <v>140</v>
      </c>
      <c r="E216" s="202" t="s">
        <v>1</v>
      </c>
      <c r="F216" s="203" t="s">
        <v>228</v>
      </c>
      <c r="G216" s="13"/>
      <c r="H216" s="204">
        <v>84.944999999999993</v>
      </c>
      <c r="I216" s="205"/>
      <c r="J216" s="13"/>
      <c r="K216" s="13"/>
      <c r="L216" s="200"/>
      <c r="M216" s="206"/>
      <c r="N216" s="207"/>
      <c r="O216" s="207"/>
      <c r="P216" s="207"/>
      <c r="Q216" s="207"/>
      <c r="R216" s="207"/>
      <c r="S216" s="207"/>
      <c r="T216" s="20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2" t="s">
        <v>140</v>
      </c>
      <c r="AU216" s="202" t="s">
        <v>88</v>
      </c>
      <c r="AV216" s="13" t="s">
        <v>88</v>
      </c>
      <c r="AW216" s="13" t="s">
        <v>34</v>
      </c>
      <c r="AX216" s="13" t="s">
        <v>78</v>
      </c>
      <c r="AY216" s="202" t="s">
        <v>131</v>
      </c>
    </row>
    <row r="217" s="14" customFormat="1">
      <c r="A217" s="14"/>
      <c r="B217" s="209"/>
      <c r="C217" s="14"/>
      <c r="D217" s="201" t="s">
        <v>140</v>
      </c>
      <c r="E217" s="210" t="s">
        <v>1</v>
      </c>
      <c r="F217" s="211" t="s">
        <v>144</v>
      </c>
      <c r="G217" s="14"/>
      <c r="H217" s="212">
        <v>84.944999999999993</v>
      </c>
      <c r="I217" s="213"/>
      <c r="J217" s="14"/>
      <c r="K217" s="14"/>
      <c r="L217" s="209"/>
      <c r="M217" s="214"/>
      <c r="N217" s="215"/>
      <c r="O217" s="215"/>
      <c r="P217" s="215"/>
      <c r="Q217" s="215"/>
      <c r="R217" s="215"/>
      <c r="S217" s="215"/>
      <c r="T217" s="21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10" t="s">
        <v>140</v>
      </c>
      <c r="AU217" s="210" t="s">
        <v>88</v>
      </c>
      <c r="AV217" s="14" t="s">
        <v>138</v>
      </c>
      <c r="AW217" s="14" t="s">
        <v>34</v>
      </c>
      <c r="AX217" s="14" t="s">
        <v>86</v>
      </c>
      <c r="AY217" s="210" t="s">
        <v>131</v>
      </c>
    </row>
    <row r="218" s="2" customFormat="1" ht="21.75" customHeight="1">
      <c r="A218" s="38"/>
      <c r="B218" s="185"/>
      <c r="C218" s="232" t="s">
        <v>229</v>
      </c>
      <c r="D218" s="232" t="s">
        <v>175</v>
      </c>
      <c r="E218" s="233" t="s">
        <v>230</v>
      </c>
      <c r="F218" s="234" t="s">
        <v>231</v>
      </c>
      <c r="G218" s="235" t="s">
        <v>147</v>
      </c>
      <c r="H218" s="236">
        <v>23.100000000000001</v>
      </c>
      <c r="I218" s="237"/>
      <c r="J218" s="238">
        <f>ROUND(I218*H218,2)</f>
        <v>0</v>
      </c>
      <c r="K218" s="239"/>
      <c r="L218" s="240"/>
      <c r="M218" s="241" t="s">
        <v>1</v>
      </c>
      <c r="N218" s="242" t="s">
        <v>43</v>
      </c>
      <c r="O218" s="77"/>
      <c r="P218" s="196">
        <f>O218*H218</f>
        <v>0</v>
      </c>
      <c r="Q218" s="196">
        <v>4.0000000000000003E-05</v>
      </c>
      <c r="R218" s="196">
        <f>Q218*H218</f>
        <v>0.00092400000000000013</v>
      </c>
      <c r="S218" s="196">
        <v>0</v>
      </c>
      <c r="T218" s="19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8" t="s">
        <v>178</v>
      </c>
      <c r="AT218" s="198" t="s">
        <v>175</v>
      </c>
      <c r="AU218" s="198" t="s">
        <v>88</v>
      </c>
      <c r="AY218" s="19" t="s">
        <v>131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9" t="s">
        <v>86</v>
      </c>
      <c r="BK218" s="199">
        <f>ROUND(I218*H218,2)</f>
        <v>0</v>
      </c>
      <c r="BL218" s="19" t="s">
        <v>138</v>
      </c>
      <c r="BM218" s="198" t="s">
        <v>232</v>
      </c>
    </row>
    <row r="219" s="13" customFormat="1">
      <c r="A219" s="13"/>
      <c r="B219" s="200"/>
      <c r="C219" s="13"/>
      <c r="D219" s="201" t="s">
        <v>140</v>
      </c>
      <c r="E219" s="202" t="s">
        <v>1</v>
      </c>
      <c r="F219" s="203" t="s">
        <v>233</v>
      </c>
      <c r="G219" s="13"/>
      <c r="H219" s="204">
        <v>22</v>
      </c>
      <c r="I219" s="205"/>
      <c r="J219" s="13"/>
      <c r="K219" s="13"/>
      <c r="L219" s="200"/>
      <c r="M219" s="206"/>
      <c r="N219" s="207"/>
      <c r="O219" s="207"/>
      <c r="P219" s="207"/>
      <c r="Q219" s="207"/>
      <c r="R219" s="207"/>
      <c r="S219" s="207"/>
      <c r="T219" s="20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2" t="s">
        <v>140</v>
      </c>
      <c r="AU219" s="202" t="s">
        <v>88</v>
      </c>
      <c r="AV219" s="13" t="s">
        <v>88</v>
      </c>
      <c r="AW219" s="13" t="s">
        <v>34</v>
      </c>
      <c r="AX219" s="13" t="s">
        <v>78</v>
      </c>
      <c r="AY219" s="202" t="s">
        <v>131</v>
      </c>
    </row>
    <row r="220" s="13" customFormat="1">
      <c r="A220" s="13"/>
      <c r="B220" s="200"/>
      <c r="C220" s="13"/>
      <c r="D220" s="201" t="s">
        <v>140</v>
      </c>
      <c r="E220" s="202" t="s">
        <v>1</v>
      </c>
      <c r="F220" s="203" t="s">
        <v>234</v>
      </c>
      <c r="G220" s="13"/>
      <c r="H220" s="204">
        <v>-22</v>
      </c>
      <c r="I220" s="205"/>
      <c r="J220" s="13"/>
      <c r="K220" s="13"/>
      <c r="L220" s="200"/>
      <c r="M220" s="206"/>
      <c r="N220" s="207"/>
      <c r="O220" s="207"/>
      <c r="P220" s="207"/>
      <c r="Q220" s="207"/>
      <c r="R220" s="207"/>
      <c r="S220" s="207"/>
      <c r="T220" s="20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2" t="s">
        <v>140</v>
      </c>
      <c r="AU220" s="202" t="s">
        <v>88</v>
      </c>
      <c r="AV220" s="13" t="s">
        <v>88</v>
      </c>
      <c r="AW220" s="13" t="s">
        <v>34</v>
      </c>
      <c r="AX220" s="13" t="s">
        <v>78</v>
      </c>
      <c r="AY220" s="202" t="s">
        <v>131</v>
      </c>
    </row>
    <row r="221" s="13" customFormat="1">
      <c r="A221" s="13"/>
      <c r="B221" s="200"/>
      <c r="C221" s="13"/>
      <c r="D221" s="201" t="s">
        <v>140</v>
      </c>
      <c r="E221" s="202" t="s">
        <v>1</v>
      </c>
      <c r="F221" s="203" t="s">
        <v>235</v>
      </c>
      <c r="G221" s="13"/>
      <c r="H221" s="204">
        <v>23.100000000000001</v>
      </c>
      <c r="I221" s="205"/>
      <c r="J221" s="13"/>
      <c r="K221" s="13"/>
      <c r="L221" s="200"/>
      <c r="M221" s="206"/>
      <c r="N221" s="207"/>
      <c r="O221" s="207"/>
      <c r="P221" s="207"/>
      <c r="Q221" s="207"/>
      <c r="R221" s="207"/>
      <c r="S221" s="207"/>
      <c r="T221" s="20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02" t="s">
        <v>140</v>
      </c>
      <c r="AU221" s="202" t="s">
        <v>88</v>
      </c>
      <c r="AV221" s="13" t="s">
        <v>88</v>
      </c>
      <c r="AW221" s="13" t="s">
        <v>34</v>
      </c>
      <c r="AX221" s="13" t="s">
        <v>78</v>
      </c>
      <c r="AY221" s="202" t="s">
        <v>131</v>
      </c>
    </row>
    <row r="222" s="14" customFormat="1">
      <c r="A222" s="14"/>
      <c r="B222" s="209"/>
      <c r="C222" s="14"/>
      <c r="D222" s="201" t="s">
        <v>140</v>
      </c>
      <c r="E222" s="210" t="s">
        <v>1</v>
      </c>
      <c r="F222" s="211" t="s">
        <v>144</v>
      </c>
      <c r="G222" s="14"/>
      <c r="H222" s="212">
        <v>23.100000000000001</v>
      </c>
      <c r="I222" s="213"/>
      <c r="J222" s="14"/>
      <c r="K222" s="14"/>
      <c r="L222" s="209"/>
      <c r="M222" s="214"/>
      <c r="N222" s="215"/>
      <c r="O222" s="215"/>
      <c r="P222" s="215"/>
      <c r="Q222" s="215"/>
      <c r="R222" s="215"/>
      <c r="S222" s="215"/>
      <c r="T222" s="21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10" t="s">
        <v>140</v>
      </c>
      <c r="AU222" s="210" t="s">
        <v>88</v>
      </c>
      <c r="AV222" s="14" t="s">
        <v>138</v>
      </c>
      <c r="AW222" s="14" t="s">
        <v>34</v>
      </c>
      <c r="AX222" s="14" t="s">
        <v>86</v>
      </c>
      <c r="AY222" s="210" t="s">
        <v>131</v>
      </c>
    </row>
    <row r="223" s="2" customFormat="1" ht="21.75" customHeight="1">
      <c r="A223" s="38"/>
      <c r="B223" s="185"/>
      <c r="C223" s="232" t="s">
        <v>236</v>
      </c>
      <c r="D223" s="232" t="s">
        <v>175</v>
      </c>
      <c r="E223" s="233" t="s">
        <v>237</v>
      </c>
      <c r="F223" s="234" t="s">
        <v>238</v>
      </c>
      <c r="G223" s="235" t="s">
        <v>147</v>
      </c>
      <c r="H223" s="236">
        <v>23.52</v>
      </c>
      <c r="I223" s="237"/>
      <c r="J223" s="238">
        <f>ROUND(I223*H223,2)</f>
        <v>0</v>
      </c>
      <c r="K223" s="239"/>
      <c r="L223" s="240"/>
      <c r="M223" s="241" t="s">
        <v>1</v>
      </c>
      <c r="N223" s="242" t="s">
        <v>43</v>
      </c>
      <c r="O223" s="77"/>
      <c r="P223" s="196">
        <f>O223*H223</f>
        <v>0</v>
      </c>
      <c r="Q223" s="196">
        <v>0.00029999999999999997</v>
      </c>
      <c r="R223" s="196">
        <f>Q223*H223</f>
        <v>0.0070559999999999989</v>
      </c>
      <c r="S223" s="196">
        <v>0</v>
      </c>
      <c r="T223" s="19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8" t="s">
        <v>178</v>
      </c>
      <c r="AT223" s="198" t="s">
        <v>175</v>
      </c>
      <c r="AU223" s="198" t="s">
        <v>88</v>
      </c>
      <c r="AY223" s="19" t="s">
        <v>131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9" t="s">
        <v>86</v>
      </c>
      <c r="BK223" s="199">
        <f>ROUND(I223*H223,2)</f>
        <v>0</v>
      </c>
      <c r="BL223" s="19" t="s">
        <v>138</v>
      </c>
      <c r="BM223" s="198" t="s">
        <v>239</v>
      </c>
    </row>
    <row r="224" s="13" customFormat="1">
      <c r="A224" s="13"/>
      <c r="B224" s="200"/>
      <c r="C224" s="13"/>
      <c r="D224" s="201" t="s">
        <v>140</v>
      </c>
      <c r="E224" s="202" t="s">
        <v>1</v>
      </c>
      <c r="F224" s="203" t="s">
        <v>240</v>
      </c>
      <c r="G224" s="13"/>
      <c r="H224" s="204">
        <v>18.399999999999999</v>
      </c>
      <c r="I224" s="205"/>
      <c r="J224" s="13"/>
      <c r="K224" s="13"/>
      <c r="L224" s="200"/>
      <c r="M224" s="206"/>
      <c r="N224" s="207"/>
      <c r="O224" s="207"/>
      <c r="P224" s="207"/>
      <c r="Q224" s="207"/>
      <c r="R224" s="207"/>
      <c r="S224" s="207"/>
      <c r="T224" s="20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2" t="s">
        <v>140</v>
      </c>
      <c r="AU224" s="202" t="s">
        <v>88</v>
      </c>
      <c r="AV224" s="13" t="s">
        <v>88</v>
      </c>
      <c r="AW224" s="13" t="s">
        <v>34</v>
      </c>
      <c r="AX224" s="13" t="s">
        <v>78</v>
      </c>
      <c r="AY224" s="202" t="s">
        <v>131</v>
      </c>
    </row>
    <row r="225" s="13" customFormat="1">
      <c r="A225" s="13"/>
      <c r="B225" s="200"/>
      <c r="C225" s="13"/>
      <c r="D225" s="201" t="s">
        <v>140</v>
      </c>
      <c r="E225" s="202" t="s">
        <v>1</v>
      </c>
      <c r="F225" s="203" t="s">
        <v>241</v>
      </c>
      <c r="G225" s="13"/>
      <c r="H225" s="204">
        <v>1.8</v>
      </c>
      <c r="I225" s="205"/>
      <c r="J225" s="13"/>
      <c r="K225" s="13"/>
      <c r="L225" s="200"/>
      <c r="M225" s="206"/>
      <c r="N225" s="207"/>
      <c r="O225" s="207"/>
      <c r="P225" s="207"/>
      <c r="Q225" s="207"/>
      <c r="R225" s="207"/>
      <c r="S225" s="207"/>
      <c r="T225" s="20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2" t="s">
        <v>140</v>
      </c>
      <c r="AU225" s="202" t="s">
        <v>88</v>
      </c>
      <c r="AV225" s="13" t="s">
        <v>88</v>
      </c>
      <c r="AW225" s="13" t="s">
        <v>34</v>
      </c>
      <c r="AX225" s="13" t="s">
        <v>78</v>
      </c>
      <c r="AY225" s="202" t="s">
        <v>131</v>
      </c>
    </row>
    <row r="226" s="13" customFormat="1">
      <c r="A226" s="13"/>
      <c r="B226" s="200"/>
      <c r="C226" s="13"/>
      <c r="D226" s="201" t="s">
        <v>140</v>
      </c>
      <c r="E226" s="202" t="s">
        <v>1</v>
      </c>
      <c r="F226" s="203" t="s">
        <v>242</v>
      </c>
      <c r="G226" s="13"/>
      <c r="H226" s="204">
        <v>2.2000000000000002</v>
      </c>
      <c r="I226" s="205"/>
      <c r="J226" s="13"/>
      <c r="K226" s="13"/>
      <c r="L226" s="200"/>
      <c r="M226" s="206"/>
      <c r="N226" s="207"/>
      <c r="O226" s="207"/>
      <c r="P226" s="207"/>
      <c r="Q226" s="207"/>
      <c r="R226" s="207"/>
      <c r="S226" s="207"/>
      <c r="T226" s="20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2" t="s">
        <v>140</v>
      </c>
      <c r="AU226" s="202" t="s">
        <v>88</v>
      </c>
      <c r="AV226" s="13" t="s">
        <v>88</v>
      </c>
      <c r="AW226" s="13" t="s">
        <v>34</v>
      </c>
      <c r="AX226" s="13" t="s">
        <v>78</v>
      </c>
      <c r="AY226" s="202" t="s">
        <v>131</v>
      </c>
    </row>
    <row r="227" s="16" customFormat="1">
      <c r="A227" s="16"/>
      <c r="B227" s="224"/>
      <c r="C227" s="16"/>
      <c r="D227" s="201" t="s">
        <v>140</v>
      </c>
      <c r="E227" s="225" t="s">
        <v>1</v>
      </c>
      <c r="F227" s="226" t="s">
        <v>171</v>
      </c>
      <c r="G227" s="16"/>
      <c r="H227" s="227">
        <v>22.399999999999999</v>
      </c>
      <c r="I227" s="228"/>
      <c r="J227" s="16"/>
      <c r="K227" s="16"/>
      <c r="L227" s="224"/>
      <c r="M227" s="229"/>
      <c r="N227" s="230"/>
      <c r="O227" s="230"/>
      <c r="P227" s="230"/>
      <c r="Q227" s="230"/>
      <c r="R227" s="230"/>
      <c r="S227" s="230"/>
      <c r="T227" s="231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25" t="s">
        <v>140</v>
      </c>
      <c r="AU227" s="225" t="s">
        <v>88</v>
      </c>
      <c r="AV227" s="16" t="s">
        <v>162</v>
      </c>
      <c r="AW227" s="16" t="s">
        <v>34</v>
      </c>
      <c r="AX227" s="16" t="s">
        <v>78</v>
      </c>
      <c r="AY227" s="225" t="s">
        <v>131</v>
      </c>
    </row>
    <row r="228" s="13" customFormat="1">
      <c r="A228" s="13"/>
      <c r="B228" s="200"/>
      <c r="C228" s="13"/>
      <c r="D228" s="201" t="s">
        <v>140</v>
      </c>
      <c r="E228" s="202" t="s">
        <v>1</v>
      </c>
      <c r="F228" s="203" t="s">
        <v>243</v>
      </c>
      <c r="G228" s="13"/>
      <c r="H228" s="204">
        <v>-22.399999999999999</v>
      </c>
      <c r="I228" s="205"/>
      <c r="J228" s="13"/>
      <c r="K228" s="13"/>
      <c r="L228" s="200"/>
      <c r="M228" s="206"/>
      <c r="N228" s="207"/>
      <c r="O228" s="207"/>
      <c r="P228" s="207"/>
      <c r="Q228" s="207"/>
      <c r="R228" s="207"/>
      <c r="S228" s="207"/>
      <c r="T228" s="20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2" t="s">
        <v>140</v>
      </c>
      <c r="AU228" s="202" t="s">
        <v>88</v>
      </c>
      <c r="AV228" s="13" t="s">
        <v>88</v>
      </c>
      <c r="AW228" s="13" t="s">
        <v>34</v>
      </c>
      <c r="AX228" s="13" t="s">
        <v>78</v>
      </c>
      <c r="AY228" s="202" t="s">
        <v>131</v>
      </c>
    </row>
    <row r="229" s="13" customFormat="1">
      <c r="A229" s="13"/>
      <c r="B229" s="200"/>
      <c r="C229" s="13"/>
      <c r="D229" s="201" t="s">
        <v>140</v>
      </c>
      <c r="E229" s="202" t="s">
        <v>1</v>
      </c>
      <c r="F229" s="203" t="s">
        <v>244</v>
      </c>
      <c r="G229" s="13"/>
      <c r="H229" s="204">
        <v>23.52</v>
      </c>
      <c r="I229" s="205"/>
      <c r="J229" s="13"/>
      <c r="K229" s="13"/>
      <c r="L229" s="200"/>
      <c r="M229" s="206"/>
      <c r="N229" s="207"/>
      <c r="O229" s="207"/>
      <c r="P229" s="207"/>
      <c r="Q229" s="207"/>
      <c r="R229" s="207"/>
      <c r="S229" s="207"/>
      <c r="T229" s="20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02" t="s">
        <v>140</v>
      </c>
      <c r="AU229" s="202" t="s">
        <v>88</v>
      </c>
      <c r="AV229" s="13" t="s">
        <v>88</v>
      </c>
      <c r="AW229" s="13" t="s">
        <v>34</v>
      </c>
      <c r="AX229" s="13" t="s">
        <v>78</v>
      </c>
      <c r="AY229" s="202" t="s">
        <v>131</v>
      </c>
    </row>
    <row r="230" s="14" customFormat="1">
      <c r="A230" s="14"/>
      <c r="B230" s="209"/>
      <c r="C230" s="14"/>
      <c r="D230" s="201" t="s">
        <v>140</v>
      </c>
      <c r="E230" s="210" t="s">
        <v>1</v>
      </c>
      <c r="F230" s="211" t="s">
        <v>144</v>
      </c>
      <c r="G230" s="14"/>
      <c r="H230" s="212">
        <v>23.52</v>
      </c>
      <c r="I230" s="213"/>
      <c r="J230" s="14"/>
      <c r="K230" s="14"/>
      <c r="L230" s="209"/>
      <c r="M230" s="214"/>
      <c r="N230" s="215"/>
      <c r="O230" s="215"/>
      <c r="P230" s="215"/>
      <c r="Q230" s="215"/>
      <c r="R230" s="215"/>
      <c r="S230" s="215"/>
      <c r="T230" s="21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10" t="s">
        <v>140</v>
      </c>
      <c r="AU230" s="210" t="s">
        <v>88</v>
      </c>
      <c r="AV230" s="14" t="s">
        <v>138</v>
      </c>
      <c r="AW230" s="14" t="s">
        <v>34</v>
      </c>
      <c r="AX230" s="14" t="s">
        <v>86</v>
      </c>
      <c r="AY230" s="210" t="s">
        <v>131</v>
      </c>
    </row>
    <row r="231" s="2" customFormat="1" ht="21.75" customHeight="1">
      <c r="A231" s="38"/>
      <c r="B231" s="185"/>
      <c r="C231" s="232" t="s">
        <v>8</v>
      </c>
      <c r="D231" s="232" t="s">
        <v>175</v>
      </c>
      <c r="E231" s="233" t="s">
        <v>245</v>
      </c>
      <c r="F231" s="234" t="s">
        <v>246</v>
      </c>
      <c r="G231" s="235" t="s">
        <v>147</v>
      </c>
      <c r="H231" s="236">
        <v>21.210000000000001</v>
      </c>
      <c r="I231" s="237"/>
      <c r="J231" s="238">
        <f>ROUND(I231*H231,2)</f>
        <v>0</v>
      </c>
      <c r="K231" s="239"/>
      <c r="L231" s="240"/>
      <c r="M231" s="241" t="s">
        <v>1</v>
      </c>
      <c r="N231" s="242" t="s">
        <v>43</v>
      </c>
      <c r="O231" s="77"/>
      <c r="P231" s="196">
        <f>O231*H231</f>
        <v>0</v>
      </c>
      <c r="Q231" s="196">
        <v>0.00020000000000000001</v>
      </c>
      <c r="R231" s="196">
        <f>Q231*H231</f>
        <v>0.0042420000000000001</v>
      </c>
      <c r="S231" s="196">
        <v>0</v>
      </c>
      <c r="T231" s="19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8" t="s">
        <v>178</v>
      </c>
      <c r="AT231" s="198" t="s">
        <v>175</v>
      </c>
      <c r="AU231" s="198" t="s">
        <v>88</v>
      </c>
      <c r="AY231" s="19" t="s">
        <v>131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9" t="s">
        <v>86</v>
      </c>
      <c r="BK231" s="199">
        <f>ROUND(I231*H231,2)</f>
        <v>0</v>
      </c>
      <c r="BL231" s="19" t="s">
        <v>138</v>
      </c>
      <c r="BM231" s="198" t="s">
        <v>247</v>
      </c>
    </row>
    <row r="232" s="13" customFormat="1">
      <c r="A232" s="13"/>
      <c r="B232" s="200"/>
      <c r="C232" s="13"/>
      <c r="D232" s="201" t="s">
        <v>140</v>
      </c>
      <c r="E232" s="202" t="s">
        <v>1</v>
      </c>
      <c r="F232" s="203" t="s">
        <v>240</v>
      </c>
      <c r="G232" s="13"/>
      <c r="H232" s="204">
        <v>18.399999999999999</v>
      </c>
      <c r="I232" s="205"/>
      <c r="J232" s="13"/>
      <c r="K232" s="13"/>
      <c r="L232" s="200"/>
      <c r="M232" s="206"/>
      <c r="N232" s="207"/>
      <c r="O232" s="207"/>
      <c r="P232" s="207"/>
      <c r="Q232" s="207"/>
      <c r="R232" s="207"/>
      <c r="S232" s="207"/>
      <c r="T232" s="20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02" t="s">
        <v>140</v>
      </c>
      <c r="AU232" s="202" t="s">
        <v>88</v>
      </c>
      <c r="AV232" s="13" t="s">
        <v>88</v>
      </c>
      <c r="AW232" s="13" t="s">
        <v>34</v>
      </c>
      <c r="AX232" s="13" t="s">
        <v>78</v>
      </c>
      <c r="AY232" s="202" t="s">
        <v>131</v>
      </c>
    </row>
    <row r="233" s="13" customFormat="1">
      <c r="A233" s="13"/>
      <c r="B233" s="200"/>
      <c r="C233" s="13"/>
      <c r="D233" s="201" t="s">
        <v>140</v>
      </c>
      <c r="E233" s="202" t="s">
        <v>1</v>
      </c>
      <c r="F233" s="203" t="s">
        <v>241</v>
      </c>
      <c r="G233" s="13"/>
      <c r="H233" s="204">
        <v>1.8</v>
      </c>
      <c r="I233" s="205"/>
      <c r="J233" s="13"/>
      <c r="K233" s="13"/>
      <c r="L233" s="200"/>
      <c r="M233" s="206"/>
      <c r="N233" s="207"/>
      <c r="O233" s="207"/>
      <c r="P233" s="207"/>
      <c r="Q233" s="207"/>
      <c r="R233" s="207"/>
      <c r="S233" s="207"/>
      <c r="T233" s="20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02" t="s">
        <v>140</v>
      </c>
      <c r="AU233" s="202" t="s">
        <v>88</v>
      </c>
      <c r="AV233" s="13" t="s">
        <v>88</v>
      </c>
      <c r="AW233" s="13" t="s">
        <v>34</v>
      </c>
      <c r="AX233" s="13" t="s">
        <v>78</v>
      </c>
      <c r="AY233" s="202" t="s">
        <v>131</v>
      </c>
    </row>
    <row r="234" s="16" customFormat="1">
      <c r="A234" s="16"/>
      <c r="B234" s="224"/>
      <c r="C234" s="16"/>
      <c r="D234" s="201" t="s">
        <v>140</v>
      </c>
      <c r="E234" s="225" t="s">
        <v>1</v>
      </c>
      <c r="F234" s="226" t="s">
        <v>171</v>
      </c>
      <c r="G234" s="16"/>
      <c r="H234" s="227">
        <v>20.199999999999999</v>
      </c>
      <c r="I234" s="228"/>
      <c r="J234" s="16"/>
      <c r="K234" s="16"/>
      <c r="L234" s="224"/>
      <c r="M234" s="229"/>
      <c r="N234" s="230"/>
      <c r="O234" s="230"/>
      <c r="P234" s="230"/>
      <c r="Q234" s="230"/>
      <c r="R234" s="230"/>
      <c r="S234" s="230"/>
      <c r="T234" s="231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25" t="s">
        <v>140</v>
      </c>
      <c r="AU234" s="225" t="s">
        <v>88</v>
      </c>
      <c r="AV234" s="16" t="s">
        <v>162</v>
      </c>
      <c r="AW234" s="16" t="s">
        <v>34</v>
      </c>
      <c r="AX234" s="16" t="s">
        <v>78</v>
      </c>
      <c r="AY234" s="225" t="s">
        <v>131</v>
      </c>
    </row>
    <row r="235" s="13" customFormat="1">
      <c r="A235" s="13"/>
      <c r="B235" s="200"/>
      <c r="C235" s="13"/>
      <c r="D235" s="201" t="s">
        <v>140</v>
      </c>
      <c r="E235" s="202" t="s">
        <v>1</v>
      </c>
      <c r="F235" s="203" t="s">
        <v>248</v>
      </c>
      <c r="G235" s="13"/>
      <c r="H235" s="204">
        <v>-20.199999999999999</v>
      </c>
      <c r="I235" s="205"/>
      <c r="J235" s="13"/>
      <c r="K235" s="13"/>
      <c r="L235" s="200"/>
      <c r="M235" s="206"/>
      <c r="N235" s="207"/>
      <c r="O235" s="207"/>
      <c r="P235" s="207"/>
      <c r="Q235" s="207"/>
      <c r="R235" s="207"/>
      <c r="S235" s="207"/>
      <c r="T235" s="20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02" t="s">
        <v>140</v>
      </c>
      <c r="AU235" s="202" t="s">
        <v>88</v>
      </c>
      <c r="AV235" s="13" t="s">
        <v>88</v>
      </c>
      <c r="AW235" s="13" t="s">
        <v>34</v>
      </c>
      <c r="AX235" s="13" t="s">
        <v>78</v>
      </c>
      <c r="AY235" s="202" t="s">
        <v>131</v>
      </c>
    </row>
    <row r="236" s="13" customFormat="1">
      <c r="A236" s="13"/>
      <c r="B236" s="200"/>
      <c r="C236" s="13"/>
      <c r="D236" s="201" t="s">
        <v>140</v>
      </c>
      <c r="E236" s="202" t="s">
        <v>1</v>
      </c>
      <c r="F236" s="203" t="s">
        <v>249</v>
      </c>
      <c r="G236" s="13"/>
      <c r="H236" s="204">
        <v>21.210000000000001</v>
      </c>
      <c r="I236" s="205"/>
      <c r="J236" s="13"/>
      <c r="K236" s="13"/>
      <c r="L236" s="200"/>
      <c r="M236" s="206"/>
      <c r="N236" s="207"/>
      <c r="O236" s="207"/>
      <c r="P236" s="207"/>
      <c r="Q236" s="207"/>
      <c r="R236" s="207"/>
      <c r="S236" s="207"/>
      <c r="T236" s="20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02" t="s">
        <v>140</v>
      </c>
      <c r="AU236" s="202" t="s">
        <v>88</v>
      </c>
      <c r="AV236" s="13" t="s">
        <v>88</v>
      </c>
      <c r="AW236" s="13" t="s">
        <v>34</v>
      </c>
      <c r="AX236" s="13" t="s">
        <v>78</v>
      </c>
      <c r="AY236" s="202" t="s">
        <v>131</v>
      </c>
    </row>
    <row r="237" s="14" customFormat="1">
      <c r="A237" s="14"/>
      <c r="B237" s="209"/>
      <c r="C237" s="14"/>
      <c r="D237" s="201" t="s">
        <v>140</v>
      </c>
      <c r="E237" s="210" t="s">
        <v>1</v>
      </c>
      <c r="F237" s="211" t="s">
        <v>144</v>
      </c>
      <c r="G237" s="14"/>
      <c r="H237" s="212">
        <v>21.210000000000001</v>
      </c>
      <c r="I237" s="213"/>
      <c r="J237" s="14"/>
      <c r="K237" s="14"/>
      <c r="L237" s="209"/>
      <c r="M237" s="214"/>
      <c r="N237" s="215"/>
      <c r="O237" s="215"/>
      <c r="P237" s="215"/>
      <c r="Q237" s="215"/>
      <c r="R237" s="215"/>
      <c r="S237" s="215"/>
      <c r="T237" s="21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10" t="s">
        <v>140</v>
      </c>
      <c r="AU237" s="210" t="s">
        <v>88</v>
      </c>
      <c r="AV237" s="14" t="s">
        <v>138</v>
      </c>
      <c r="AW237" s="14" t="s">
        <v>34</v>
      </c>
      <c r="AX237" s="14" t="s">
        <v>86</v>
      </c>
      <c r="AY237" s="210" t="s">
        <v>131</v>
      </c>
    </row>
    <row r="238" s="2" customFormat="1" ht="21.75" customHeight="1">
      <c r="A238" s="38"/>
      <c r="B238" s="185"/>
      <c r="C238" s="186" t="s">
        <v>250</v>
      </c>
      <c r="D238" s="186" t="s">
        <v>134</v>
      </c>
      <c r="E238" s="187" t="s">
        <v>251</v>
      </c>
      <c r="F238" s="188" t="s">
        <v>252</v>
      </c>
      <c r="G238" s="189" t="s">
        <v>137</v>
      </c>
      <c r="H238" s="190">
        <v>159.16399999999999</v>
      </c>
      <c r="I238" s="191"/>
      <c r="J238" s="192">
        <f>ROUND(I238*H238,2)</f>
        <v>0</v>
      </c>
      <c r="K238" s="193"/>
      <c r="L238" s="39"/>
      <c r="M238" s="194" t="s">
        <v>1</v>
      </c>
      <c r="N238" s="195" t="s">
        <v>43</v>
      </c>
      <c r="O238" s="77"/>
      <c r="P238" s="196">
        <f>O238*H238</f>
        <v>0</v>
      </c>
      <c r="Q238" s="196">
        <v>0.01255</v>
      </c>
      <c r="R238" s="196">
        <f>Q238*H238</f>
        <v>1.9975082</v>
      </c>
      <c r="S238" s="196">
        <v>0</v>
      </c>
      <c r="T238" s="19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8" t="s">
        <v>138</v>
      </c>
      <c r="AT238" s="198" t="s">
        <v>134</v>
      </c>
      <c r="AU238" s="198" t="s">
        <v>88</v>
      </c>
      <c r="AY238" s="19" t="s">
        <v>131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9" t="s">
        <v>86</v>
      </c>
      <c r="BK238" s="199">
        <f>ROUND(I238*H238,2)</f>
        <v>0</v>
      </c>
      <c r="BL238" s="19" t="s">
        <v>138</v>
      </c>
      <c r="BM238" s="198" t="s">
        <v>253</v>
      </c>
    </row>
    <row r="239" s="13" customFormat="1">
      <c r="A239" s="13"/>
      <c r="B239" s="200"/>
      <c r="C239" s="13"/>
      <c r="D239" s="201" t="s">
        <v>140</v>
      </c>
      <c r="E239" s="202" t="s">
        <v>1</v>
      </c>
      <c r="F239" s="203" t="s">
        <v>254</v>
      </c>
      <c r="G239" s="13"/>
      <c r="H239" s="204">
        <v>187.22399999999999</v>
      </c>
      <c r="I239" s="205"/>
      <c r="J239" s="13"/>
      <c r="K239" s="13"/>
      <c r="L239" s="200"/>
      <c r="M239" s="206"/>
      <c r="N239" s="207"/>
      <c r="O239" s="207"/>
      <c r="P239" s="207"/>
      <c r="Q239" s="207"/>
      <c r="R239" s="207"/>
      <c r="S239" s="207"/>
      <c r="T239" s="20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2" t="s">
        <v>140</v>
      </c>
      <c r="AU239" s="202" t="s">
        <v>88</v>
      </c>
      <c r="AV239" s="13" t="s">
        <v>88</v>
      </c>
      <c r="AW239" s="13" t="s">
        <v>34</v>
      </c>
      <c r="AX239" s="13" t="s">
        <v>78</v>
      </c>
      <c r="AY239" s="202" t="s">
        <v>131</v>
      </c>
    </row>
    <row r="240" s="13" customFormat="1">
      <c r="A240" s="13"/>
      <c r="B240" s="200"/>
      <c r="C240" s="13"/>
      <c r="D240" s="201" t="s">
        <v>140</v>
      </c>
      <c r="E240" s="202" t="s">
        <v>1</v>
      </c>
      <c r="F240" s="203" t="s">
        <v>255</v>
      </c>
      <c r="G240" s="13"/>
      <c r="H240" s="204">
        <v>-22.760000000000002</v>
      </c>
      <c r="I240" s="205"/>
      <c r="J240" s="13"/>
      <c r="K240" s="13"/>
      <c r="L240" s="200"/>
      <c r="M240" s="206"/>
      <c r="N240" s="207"/>
      <c r="O240" s="207"/>
      <c r="P240" s="207"/>
      <c r="Q240" s="207"/>
      <c r="R240" s="207"/>
      <c r="S240" s="207"/>
      <c r="T240" s="20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2" t="s">
        <v>140</v>
      </c>
      <c r="AU240" s="202" t="s">
        <v>88</v>
      </c>
      <c r="AV240" s="13" t="s">
        <v>88</v>
      </c>
      <c r="AW240" s="13" t="s">
        <v>34</v>
      </c>
      <c r="AX240" s="13" t="s">
        <v>78</v>
      </c>
      <c r="AY240" s="202" t="s">
        <v>131</v>
      </c>
    </row>
    <row r="241" s="13" customFormat="1">
      <c r="A241" s="13"/>
      <c r="B241" s="200"/>
      <c r="C241" s="13"/>
      <c r="D241" s="201" t="s">
        <v>140</v>
      </c>
      <c r="E241" s="202" t="s">
        <v>1</v>
      </c>
      <c r="F241" s="203" t="s">
        <v>256</v>
      </c>
      <c r="G241" s="13"/>
      <c r="H241" s="204">
        <v>-1.9199999999999999</v>
      </c>
      <c r="I241" s="205"/>
      <c r="J241" s="13"/>
      <c r="K241" s="13"/>
      <c r="L241" s="200"/>
      <c r="M241" s="206"/>
      <c r="N241" s="207"/>
      <c r="O241" s="207"/>
      <c r="P241" s="207"/>
      <c r="Q241" s="207"/>
      <c r="R241" s="207"/>
      <c r="S241" s="207"/>
      <c r="T241" s="20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02" t="s">
        <v>140</v>
      </c>
      <c r="AU241" s="202" t="s">
        <v>88</v>
      </c>
      <c r="AV241" s="13" t="s">
        <v>88</v>
      </c>
      <c r="AW241" s="13" t="s">
        <v>34</v>
      </c>
      <c r="AX241" s="13" t="s">
        <v>78</v>
      </c>
      <c r="AY241" s="202" t="s">
        <v>131</v>
      </c>
    </row>
    <row r="242" s="13" customFormat="1">
      <c r="A242" s="13"/>
      <c r="B242" s="200"/>
      <c r="C242" s="13"/>
      <c r="D242" s="201" t="s">
        <v>140</v>
      </c>
      <c r="E242" s="202" t="s">
        <v>1</v>
      </c>
      <c r="F242" s="203" t="s">
        <v>257</v>
      </c>
      <c r="G242" s="13"/>
      <c r="H242" s="204">
        <v>-3.3799999999999999</v>
      </c>
      <c r="I242" s="205"/>
      <c r="J242" s="13"/>
      <c r="K242" s="13"/>
      <c r="L242" s="200"/>
      <c r="M242" s="206"/>
      <c r="N242" s="207"/>
      <c r="O242" s="207"/>
      <c r="P242" s="207"/>
      <c r="Q242" s="207"/>
      <c r="R242" s="207"/>
      <c r="S242" s="207"/>
      <c r="T242" s="20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2" t="s">
        <v>140</v>
      </c>
      <c r="AU242" s="202" t="s">
        <v>88</v>
      </c>
      <c r="AV242" s="13" t="s">
        <v>88</v>
      </c>
      <c r="AW242" s="13" t="s">
        <v>34</v>
      </c>
      <c r="AX242" s="13" t="s">
        <v>78</v>
      </c>
      <c r="AY242" s="202" t="s">
        <v>131</v>
      </c>
    </row>
    <row r="243" s="14" customFormat="1">
      <c r="A243" s="14"/>
      <c r="B243" s="209"/>
      <c r="C243" s="14"/>
      <c r="D243" s="201" t="s">
        <v>140</v>
      </c>
      <c r="E243" s="210" t="s">
        <v>1</v>
      </c>
      <c r="F243" s="211" t="s">
        <v>144</v>
      </c>
      <c r="G243" s="14"/>
      <c r="H243" s="212">
        <v>159.16400000000002</v>
      </c>
      <c r="I243" s="213"/>
      <c r="J243" s="14"/>
      <c r="K243" s="14"/>
      <c r="L243" s="209"/>
      <c r="M243" s="214"/>
      <c r="N243" s="215"/>
      <c r="O243" s="215"/>
      <c r="P243" s="215"/>
      <c r="Q243" s="215"/>
      <c r="R243" s="215"/>
      <c r="S243" s="215"/>
      <c r="T243" s="21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10" t="s">
        <v>140</v>
      </c>
      <c r="AU243" s="210" t="s">
        <v>88</v>
      </c>
      <c r="AV243" s="14" t="s">
        <v>138</v>
      </c>
      <c r="AW243" s="14" t="s">
        <v>34</v>
      </c>
      <c r="AX243" s="14" t="s">
        <v>86</v>
      </c>
      <c r="AY243" s="210" t="s">
        <v>131</v>
      </c>
    </row>
    <row r="244" s="2" customFormat="1" ht="21.75" customHeight="1">
      <c r="A244" s="38"/>
      <c r="B244" s="185"/>
      <c r="C244" s="186" t="s">
        <v>258</v>
      </c>
      <c r="D244" s="186" t="s">
        <v>134</v>
      </c>
      <c r="E244" s="187" t="s">
        <v>259</v>
      </c>
      <c r="F244" s="188" t="s">
        <v>260</v>
      </c>
      <c r="G244" s="189" t="s">
        <v>137</v>
      </c>
      <c r="H244" s="190">
        <v>19.187999999999999</v>
      </c>
      <c r="I244" s="191"/>
      <c r="J244" s="192">
        <f>ROUND(I244*H244,2)</f>
        <v>0</v>
      </c>
      <c r="K244" s="193"/>
      <c r="L244" s="39"/>
      <c r="M244" s="194" t="s">
        <v>1</v>
      </c>
      <c r="N244" s="195" t="s">
        <v>43</v>
      </c>
      <c r="O244" s="77"/>
      <c r="P244" s="196">
        <f>O244*H244</f>
        <v>0</v>
      </c>
      <c r="Q244" s="196">
        <v>0.00628</v>
      </c>
      <c r="R244" s="196">
        <f>Q244*H244</f>
        <v>0.12050063999999999</v>
      </c>
      <c r="S244" s="196">
        <v>0</v>
      </c>
      <c r="T244" s="19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8" t="s">
        <v>138</v>
      </c>
      <c r="AT244" s="198" t="s">
        <v>134</v>
      </c>
      <c r="AU244" s="198" t="s">
        <v>88</v>
      </c>
      <c r="AY244" s="19" t="s">
        <v>131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9" t="s">
        <v>86</v>
      </c>
      <c r="BK244" s="199">
        <f>ROUND(I244*H244,2)</f>
        <v>0</v>
      </c>
      <c r="BL244" s="19" t="s">
        <v>138</v>
      </c>
      <c r="BM244" s="198" t="s">
        <v>261</v>
      </c>
    </row>
    <row r="245" s="15" customFormat="1">
      <c r="A245" s="15"/>
      <c r="B245" s="217"/>
      <c r="C245" s="15"/>
      <c r="D245" s="201" t="s">
        <v>140</v>
      </c>
      <c r="E245" s="218" t="s">
        <v>1</v>
      </c>
      <c r="F245" s="219" t="s">
        <v>172</v>
      </c>
      <c r="G245" s="15"/>
      <c r="H245" s="218" t="s">
        <v>1</v>
      </c>
      <c r="I245" s="220"/>
      <c r="J245" s="15"/>
      <c r="K245" s="15"/>
      <c r="L245" s="217"/>
      <c r="M245" s="221"/>
      <c r="N245" s="222"/>
      <c r="O245" s="222"/>
      <c r="P245" s="222"/>
      <c r="Q245" s="222"/>
      <c r="R245" s="222"/>
      <c r="S245" s="222"/>
      <c r="T245" s="22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18" t="s">
        <v>140</v>
      </c>
      <c r="AU245" s="218" t="s">
        <v>88</v>
      </c>
      <c r="AV245" s="15" t="s">
        <v>86</v>
      </c>
      <c r="AW245" s="15" t="s">
        <v>34</v>
      </c>
      <c r="AX245" s="15" t="s">
        <v>78</v>
      </c>
      <c r="AY245" s="218" t="s">
        <v>131</v>
      </c>
    </row>
    <row r="246" s="13" customFormat="1">
      <c r="A246" s="13"/>
      <c r="B246" s="200"/>
      <c r="C246" s="13"/>
      <c r="D246" s="201" t="s">
        <v>140</v>
      </c>
      <c r="E246" s="202" t="s">
        <v>1</v>
      </c>
      <c r="F246" s="203" t="s">
        <v>262</v>
      </c>
      <c r="G246" s="13"/>
      <c r="H246" s="204">
        <v>19.608000000000001</v>
      </c>
      <c r="I246" s="205"/>
      <c r="J246" s="13"/>
      <c r="K246" s="13"/>
      <c r="L246" s="200"/>
      <c r="M246" s="206"/>
      <c r="N246" s="207"/>
      <c r="O246" s="207"/>
      <c r="P246" s="207"/>
      <c r="Q246" s="207"/>
      <c r="R246" s="207"/>
      <c r="S246" s="207"/>
      <c r="T246" s="20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02" t="s">
        <v>140</v>
      </c>
      <c r="AU246" s="202" t="s">
        <v>88</v>
      </c>
      <c r="AV246" s="13" t="s">
        <v>88</v>
      </c>
      <c r="AW246" s="13" t="s">
        <v>34</v>
      </c>
      <c r="AX246" s="13" t="s">
        <v>78</v>
      </c>
      <c r="AY246" s="202" t="s">
        <v>131</v>
      </c>
    </row>
    <row r="247" s="13" customFormat="1">
      <c r="A247" s="13"/>
      <c r="B247" s="200"/>
      <c r="C247" s="13"/>
      <c r="D247" s="201" t="s">
        <v>140</v>
      </c>
      <c r="E247" s="202" t="s">
        <v>1</v>
      </c>
      <c r="F247" s="203" t="s">
        <v>263</v>
      </c>
      <c r="G247" s="13"/>
      <c r="H247" s="204">
        <v>-0.41999999999999998</v>
      </c>
      <c r="I247" s="205"/>
      <c r="J247" s="13"/>
      <c r="K247" s="13"/>
      <c r="L247" s="200"/>
      <c r="M247" s="206"/>
      <c r="N247" s="207"/>
      <c r="O247" s="207"/>
      <c r="P247" s="207"/>
      <c r="Q247" s="207"/>
      <c r="R247" s="207"/>
      <c r="S247" s="207"/>
      <c r="T247" s="20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02" t="s">
        <v>140</v>
      </c>
      <c r="AU247" s="202" t="s">
        <v>88</v>
      </c>
      <c r="AV247" s="13" t="s">
        <v>88</v>
      </c>
      <c r="AW247" s="13" t="s">
        <v>34</v>
      </c>
      <c r="AX247" s="13" t="s">
        <v>78</v>
      </c>
      <c r="AY247" s="202" t="s">
        <v>131</v>
      </c>
    </row>
    <row r="248" s="16" customFormat="1">
      <c r="A248" s="16"/>
      <c r="B248" s="224"/>
      <c r="C248" s="16"/>
      <c r="D248" s="201" t="s">
        <v>140</v>
      </c>
      <c r="E248" s="225" t="s">
        <v>1</v>
      </c>
      <c r="F248" s="226" t="s">
        <v>171</v>
      </c>
      <c r="G248" s="16"/>
      <c r="H248" s="227">
        <v>19.187999999999999</v>
      </c>
      <c r="I248" s="228"/>
      <c r="J248" s="16"/>
      <c r="K248" s="16"/>
      <c r="L248" s="224"/>
      <c r="M248" s="229"/>
      <c r="N248" s="230"/>
      <c r="O248" s="230"/>
      <c r="P248" s="230"/>
      <c r="Q248" s="230"/>
      <c r="R248" s="230"/>
      <c r="S248" s="230"/>
      <c r="T248" s="231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25" t="s">
        <v>140</v>
      </c>
      <c r="AU248" s="225" t="s">
        <v>88</v>
      </c>
      <c r="AV248" s="16" t="s">
        <v>162</v>
      </c>
      <c r="AW248" s="16" t="s">
        <v>34</v>
      </c>
      <c r="AX248" s="16" t="s">
        <v>78</v>
      </c>
      <c r="AY248" s="225" t="s">
        <v>131</v>
      </c>
    </row>
    <row r="249" s="14" customFormat="1">
      <c r="A249" s="14"/>
      <c r="B249" s="209"/>
      <c r="C249" s="14"/>
      <c r="D249" s="201" t="s">
        <v>140</v>
      </c>
      <c r="E249" s="210" t="s">
        <v>1</v>
      </c>
      <c r="F249" s="211" t="s">
        <v>144</v>
      </c>
      <c r="G249" s="14"/>
      <c r="H249" s="212">
        <v>19.187999999999999</v>
      </c>
      <c r="I249" s="213"/>
      <c r="J249" s="14"/>
      <c r="K249" s="14"/>
      <c r="L249" s="209"/>
      <c r="M249" s="214"/>
      <c r="N249" s="215"/>
      <c r="O249" s="215"/>
      <c r="P249" s="215"/>
      <c r="Q249" s="215"/>
      <c r="R249" s="215"/>
      <c r="S249" s="215"/>
      <c r="T249" s="21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10" t="s">
        <v>140</v>
      </c>
      <c r="AU249" s="210" t="s">
        <v>88</v>
      </c>
      <c r="AV249" s="14" t="s">
        <v>138</v>
      </c>
      <c r="AW249" s="14" t="s">
        <v>34</v>
      </c>
      <c r="AX249" s="14" t="s">
        <v>86</v>
      </c>
      <c r="AY249" s="210" t="s">
        <v>131</v>
      </c>
    </row>
    <row r="250" s="2" customFormat="1" ht="21.75" customHeight="1">
      <c r="A250" s="38"/>
      <c r="B250" s="185"/>
      <c r="C250" s="186" t="s">
        <v>264</v>
      </c>
      <c r="D250" s="186" t="s">
        <v>134</v>
      </c>
      <c r="E250" s="187" t="s">
        <v>265</v>
      </c>
      <c r="F250" s="188" t="s">
        <v>266</v>
      </c>
      <c r="G250" s="189" t="s">
        <v>137</v>
      </c>
      <c r="H250" s="190">
        <v>148.93600000000001</v>
      </c>
      <c r="I250" s="191"/>
      <c r="J250" s="192">
        <f>ROUND(I250*H250,2)</f>
        <v>0</v>
      </c>
      <c r="K250" s="193"/>
      <c r="L250" s="39"/>
      <c r="M250" s="194" t="s">
        <v>1</v>
      </c>
      <c r="N250" s="195" t="s">
        <v>43</v>
      </c>
      <c r="O250" s="77"/>
      <c r="P250" s="196">
        <f>O250*H250</f>
        <v>0</v>
      </c>
      <c r="Q250" s="196">
        <v>0.00348</v>
      </c>
      <c r="R250" s="196">
        <f>Q250*H250</f>
        <v>0.51829728000000008</v>
      </c>
      <c r="S250" s="196">
        <v>0</v>
      </c>
      <c r="T250" s="19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8" t="s">
        <v>138</v>
      </c>
      <c r="AT250" s="198" t="s">
        <v>134</v>
      </c>
      <c r="AU250" s="198" t="s">
        <v>88</v>
      </c>
      <c r="AY250" s="19" t="s">
        <v>131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9" t="s">
        <v>86</v>
      </c>
      <c r="BK250" s="199">
        <f>ROUND(I250*H250,2)</f>
        <v>0</v>
      </c>
      <c r="BL250" s="19" t="s">
        <v>138</v>
      </c>
      <c r="BM250" s="198" t="s">
        <v>267</v>
      </c>
    </row>
    <row r="251" s="15" customFormat="1">
      <c r="A251" s="15"/>
      <c r="B251" s="217"/>
      <c r="C251" s="15"/>
      <c r="D251" s="201" t="s">
        <v>140</v>
      </c>
      <c r="E251" s="218" t="s">
        <v>1</v>
      </c>
      <c r="F251" s="219" t="s">
        <v>166</v>
      </c>
      <c r="G251" s="15"/>
      <c r="H251" s="218" t="s">
        <v>1</v>
      </c>
      <c r="I251" s="220"/>
      <c r="J251" s="15"/>
      <c r="K251" s="15"/>
      <c r="L251" s="217"/>
      <c r="M251" s="221"/>
      <c r="N251" s="222"/>
      <c r="O251" s="222"/>
      <c r="P251" s="222"/>
      <c r="Q251" s="222"/>
      <c r="R251" s="222"/>
      <c r="S251" s="222"/>
      <c r="T251" s="22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18" t="s">
        <v>140</v>
      </c>
      <c r="AU251" s="218" t="s">
        <v>88</v>
      </c>
      <c r="AV251" s="15" t="s">
        <v>86</v>
      </c>
      <c r="AW251" s="15" t="s">
        <v>34</v>
      </c>
      <c r="AX251" s="15" t="s">
        <v>78</v>
      </c>
      <c r="AY251" s="218" t="s">
        <v>131</v>
      </c>
    </row>
    <row r="252" s="13" customFormat="1">
      <c r="A252" s="13"/>
      <c r="B252" s="200"/>
      <c r="C252" s="13"/>
      <c r="D252" s="201" t="s">
        <v>140</v>
      </c>
      <c r="E252" s="202" t="s">
        <v>1</v>
      </c>
      <c r="F252" s="203" t="s">
        <v>268</v>
      </c>
      <c r="G252" s="13"/>
      <c r="H252" s="204">
        <v>169.93600000000001</v>
      </c>
      <c r="I252" s="205"/>
      <c r="J252" s="13"/>
      <c r="K252" s="13"/>
      <c r="L252" s="200"/>
      <c r="M252" s="206"/>
      <c r="N252" s="207"/>
      <c r="O252" s="207"/>
      <c r="P252" s="207"/>
      <c r="Q252" s="207"/>
      <c r="R252" s="207"/>
      <c r="S252" s="207"/>
      <c r="T252" s="20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2" t="s">
        <v>140</v>
      </c>
      <c r="AU252" s="202" t="s">
        <v>88</v>
      </c>
      <c r="AV252" s="13" t="s">
        <v>88</v>
      </c>
      <c r="AW252" s="13" t="s">
        <v>34</v>
      </c>
      <c r="AX252" s="13" t="s">
        <v>78</v>
      </c>
      <c r="AY252" s="202" t="s">
        <v>131</v>
      </c>
    </row>
    <row r="253" s="13" customFormat="1">
      <c r="A253" s="13"/>
      <c r="B253" s="200"/>
      <c r="C253" s="13"/>
      <c r="D253" s="201" t="s">
        <v>140</v>
      </c>
      <c r="E253" s="202" t="s">
        <v>1</v>
      </c>
      <c r="F253" s="203" t="s">
        <v>269</v>
      </c>
      <c r="G253" s="13"/>
      <c r="H253" s="204">
        <v>-17.920000000000002</v>
      </c>
      <c r="I253" s="205"/>
      <c r="J253" s="13"/>
      <c r="K253" s="13"/>
      <c r="L253" s="200"/>
      <c r="M253" s="206"/>
      <c r="N253" s="207"/>
      <c r="O253" s="207"/>
      <c r="P253" s="207"/>
      <c r="Q253" s="207"/>
      <c r="R253" s="207"/>
      <c r="S253" s="207"/>
      <c r="T253" s="20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02" t="s">
        <v>140</v>
      </c>
      <c r="AU253" s="202" t="s">
        <v>88</v>
      </c>
      <c r="AV253" s="13" t="s">
        <v>88</v>
      </c>
      <c r="AW253" s="13" t="s">
        <v>34</v>
      </c>
      <c r="AX253" s="13" t="s">
        <v>78</v>
      </c>
      <c r="AY253" s="202" t="s">
        <v>131</v>
      </c>
    </row>
    <row r="254" s="13" customFormat="1">
      <c r="A254" s="13"/>
      <c r="B254" s="200"/>
      <c r="C254" s="13"/>
      <c r="D254" s="201" t="s">
        <v>140</v>
      </c>
      <c r="E254" s="202" t="s">
        <v>1</v>
      </c>
      <c r="F254" s="203" t="s">
        <v>270</v>
      </c>
      <c r="G254" s="13"/>
      <c r="H254" s="204">
        <v>-1.1399999999999999</v>
      </c>
      <c r="I254" s="205"/>
      <c r="J254" s="13"/>
      <c r="K254" s="13"/>
      <c r="L254" s="200"/>
      <c r="M254" s="206"/>
      <c r="N254" s="207"/>
      <c r="O254" s="207"/>
      <c r="P254" s="207"/>
      <c r="Q254" s="207"/>
      <c r="R254" s="207"/>
      <c r="S254" s="207"/>
      <c r="T254" s="20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02" t="s">
        <v>140</v>
      </c>
      <c r="AU254" s="202" t="s">
        <v>88</v>
      </c>
      <c r="AV254" s="13" t="s">
        <v>88</v>
      </c>
      <c r="AW254" s="13" t="s">
        <v>34</v>
      </c>
      <c r="AX254" s="13" t="s">
        <v>78</v>
      </c>
      <c r="AY254" s="202" t="s">
        <v>131</v>
      </c>
    </row>
    <row r="255" s="13" customFormat="1">
      <c r="A255" s="13"/>
      <c r="B255" s="200"/>
      <c r="C255" s="13"/>
      <c r="D255" s="201" t="s">
        <v>140</v>
      </c>
      <c r="E255" s="202" t="s">
        <v>1</v>
      </c>
      <c r="F255" s="203" t="s">
        <v>271</v>
      </c>
      <c r="G255" s="13"/>
      <c r="H255" s="204">
        <v>-1.94</v>
      </c>
      <c r="I255" s="205"/>
      <c r="J255" s="13"/>
      <c r="K255" s="13"/>
      <c r="L255" s="200"/>
      <c r="M255" s="206"/>
      <c r="N255" s="207"/>
      <c r="O255" s="207"/>
      <c r="P255" s="207"/>
      <c r="Q255" s="207"/>
      <c r="R255" s="207"/>
      <c r="S255" s="207"/>
      <c r="T255" s="20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02" t="s">
        <v>140</v>
      </c>
      <c r="AU255" s="202" t="s">
        <v>88</v>
      </c>
      <c r="AV255" s="13" t="s">
        <v>88</v>
      </c>
      <c r="AW255" s="13" t="s">
        <v>34</v>
      </c>
      <c r="AX255" s="13" t="s">
        <v>78</v>
      </c>
      <c r="AY255" s="202" t="s">
        <v>131</v>
      </c>
    </row>
    <row r="256" s="14" customFormat="1">
      <c r="A256" s="14"/>
      <c r="B256" s="209"/>
      <c r="C256" s="14"/>
      <c r="D256" s="201" t="s">
        <v>140</v>
      </c>
      <c r="E256" s="210" t="s">
        <v>1</v>
      </c>
      <c r="F256" s="211" t="s">
        <v>144</v>
      </c>
      <c r="G256" s="14"/>
      <c r="H256" s="212">
        <v>148.93600000000004</v>
      </c>
      <c r="I256" s="213"/>
      <c r="J256" s="14"/>
      <c r="K256" s="14"/>
      <c r="L256" s="209"/>
      <c r="M256" s="214"/>
      <c r="N256" s="215"/>
      <c r="O256" s="215"/>
      <c r="P256" s="215"/>
      <c r="Q256" s="215"/>
      <c r="R256" s="215"/>
      <c r="S256" s="215"/>
      <c r="T256" s="21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10" t="s">
        <v>140</v>
      </c>
      <c r="AU256" s="210" t="s">
        <v>88</v>
      </c>
      <c r="AV256" s="14" t="s">
        <v>138</v>
      </c>
      <c r="AW256" s="14" t="s">
        <v>34</v>
      </c>
      <c r="AX256" s="14" t="s">
        <v>86</v>
      </c>
      <c r="AY256" s="210" t="s">
        <v>131</v>
      </c>
    </row>
    <row r="257" s="2" customFormat="1" ht="21.75" customHeight="1">
      <c r="A257" s="38"/>
      <c r="B257" s="185"/>
      <c r="C257" s="186" t="s">
        <v>272</v>
      </c>
      <c r="D257" s="186" t="s">
        <v>134</v>
      </c>
      <c r="E257" s="187" t="s">
        <v>273</v>
      </c>
      <c r="F257" s="188" t="s">
        <v>274</v>
      </c>
      <c r="G257" s="189" t="s">
        <v>137</v>
      </c>
      <c r="H257" s="190">
        <v>34.700000000000003</v>
      </c>
      <c r="I257" s="191"/>
      <c r="J257" s="192">
        <f>ROUND(I257*H257,2)</f>
        <v>0</v>
      </c>
      <c r="K257" s="193"/>
      <c r="L257" s="39"/>
      <c r="M257" s="194" t="s">
        <v>1</v>
      </c>
      <c r="N257" s="195" t="s">
        <v>43</v>
      </c>
      <c r="O257" s="77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8" t="s">
        <v>138</v>
      </c>
      <c r="AT257" s="198" t="s">
        <v>134</v>
      </c>
      <c r="AU257" s="198" t="s">
        <v>88</v>
      </c>
      <c r="AY257" s="19" t="s">
        <v>131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9" t="s">
        <v>86</v>
      </c>
      <c r="BK257" s="199">
        <f>ROUND(I257*H257,2)</f>
        <v>0</v>
      </c>
      <c r="BL257" s="19" t="s">
        <v>138</v>
      </c>
      <c r="BM257" s="198" t="s">
        <v>275</v>
      </c>
    </row>
    <row r="258" s="13" customFormat="1">
      <c r="A258" s="13"/>
      <c r="B258" s="200"/>
      <c r="C258" s="13"/>
      <c r="D258" s="201" t="s">
        <v>140</v>
      </c>
      <c r="E258" s="202" t="s">
        <v>1</v>
      </c>
      <c r="F258" s="203" t="s">
        <v>276</v>
      </c>
      <c r="G258" s="13"/>
      <c r="H258" s="204">
        <v>27.600000000000001</v>
      </c>
      <c r="I258" s="205"/>
      <c r="J258" s="13"/>
      <c r="K258" s="13"/>
      <c r="L258" s="200"/>
      <c r="M258" s="206"/>
      <c r="N258" s="207"/>
      <c r="O258" s="207"/>
      <c r="P258" s="207"/>
      <c r="Q258" s="207"/>
      <c r="R258" s="207"/>
      <c r="S258" s="207"/>
      <c r="T258" s="20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02" t="s">
        <v>140</v>
      </c>
      <c r="AU258" s="202" t="s">
        <v>88</v>
      </c>
      <c r="AV258" s="13" t="s">
        <v>88</v>
      </c>
      <c r="AW258" s="13" t="s">
        <v>34</v>
      </c>
      <c r="AX258" s="13" t="s">
        <v>78</v>
      </c>
      <c r="AY258" s="202" t="s">
        <v>131</v>
      </c>
    </row>
    <row r="259" s="13" customFormat="1">
      <c r="A259" s="13"/>
      <c r="B259" s="200"/>
      <c r="C259" s="13"/>
      <c r="D259" s="201" t="s">
        <v>140</v>
      </c>
      <c r="E259" s="202" t="s">
        <v>1</v>
      </c>
      <c r="F259" s="203" t="s">
        <v>277</v>
      </c>
      <c r="G259" s="13"/>
      <c r="H259" s="204">
        <v>2.7000000000000002</v>
      </c>
      <c r="I259" s="205"/>
      <c r="J259" s="13"/>
      <c r="K259" s="13"/>
      <c r="L259" s="200"/>
      <c r="M259" s="206"/>
      <c r="N259" s="207"/>
      <c r="O259" s="207"/>
      <c r="P259" s="207"/>
      <c r="Q259" s="207"/>
      <c r="R259" s="207"/>
      <c r="S259" s="207"/>
      <c r="T259" s="20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02" t="s">
        <v>140</v>
      </c>
      <c r="AU259" s="202" t="s">
        <v>88</v>
      </c>
      <c r="AV259" s="13" t="s">
        <v>88</v>
      </c>
      <c r="AW259" s="13" t="s">
        <v>34</v>
      </c>
      <c r="AX259" s="13" t="s">
        <v>78</v>
      </c>
      <c r="AY259" s="202" t="s">
        <v>131</v>
      </c>
    </row>
    <row r="260" s="13" customFormat="1">
      <c r="A260" s="13"/>
      <c r="B260" s="200"/>
      <c r="C260" s="13"/>
      <c r="D260" s="201" t="s">
        <v>140</v>
      </c>
      <c r="E260" s="202" t="s">
        <v>1</v>
      </c>
      <c r="F260" s="203" t="s">
        <v>278</v>
      </c>
      <c r="G260" s="13"/>
      <c r="H260" s="204">
        <v>4.4000000000000004</v>
      </c>
      <c r="I260" s="205"/>
      <c r="J260" s="13"/>
      <c r="K260" s="13"/>
      <c r="L260" s="200"/>
      <c r="M260" s="206"/>
      <c r="N260" s="207"/>
      <c r="O260" s="207"/>
      <c r="P260" s="207"/>
      <c r="Q260" s="207"/>
      <c r="R260" s="207"/>
      <c r="S260" s="207"/>
      <c r="T260" s="20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02" t="s">
        <v>140</v>
      </c>
      <c r="AU260" s="202" t="s">
        <v>88</v>
      </c>
      <c r="AV260" s="13" t="s">
        <v>88</v>
      </c>
      <c r="AW260" s="13" t="s">
        <v>34</v>
      </c>
      <c r="AX260" s="13" t="s">
        <v>78</v>
      </c>
      <c r="AY260" s="202" t="s">
        <v>131</v>
      </c>
    </row>
    <row r="261" s="14" customFormat="1">
      <c r="A261" s="14"/>
      <c r="B261" s="209"/>
      <c r="C261" s="14"/>
      <c r="D261" s="201" t="s">
        <v>140</v>
      </c>
      <c r="E261" s="210" t="s">
        <v>1</v>
      </c>
      <c r="F261" s="211" t="s">
        <v>144</v>
      </c>
      <c r="G261" s="14"/>
      <c r="H261" s="212">
        <v>34.700000000000003</v>
      </c>
      <c r="I261" s="213"/>
      <c r="J261" s="14"/>
      <c r="K261" s="14"/>
      <c r="L261" s="209"/>
      <c r="M261" s="214"/>
      <c r="N261" s="215"/>
      <c r="O261" s="215"/>
      <c r="P261" s="215"/>
      <c r="Q261" s="215"/>
      <c r="R261" s="215"/>
      <c r="S261" s="215"/>
      <c r="T261" s="21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10" t="s">
        <v>140</v>
      </c>
      <c r="AU261" s="210" t="s">
        <v>88</v>
      </c>
      <c r="AV261" s="14" t="s">
        <v>138</v>
      </c>
      <c r="AW261" s="14" t="s">
        <v>34</v>
      </c>
      <c r="AX261" s="14" t="s">
        <v>86</v>
      </c>
      <c r="AY261" s="210" t="s">
        <v>131</v>
      </c>
    </row>
    <row r="262" s="2" customFormat="1" ht="16.5" customHeight="1">
      <c r="A262" s="38"/>
      <c r="B262" s="185"/>
      <c r="C262" s="186" t="s">
        <v>279</v>
      </c>
      <c r="D262" s="186" t="s">
        <v>134</v>
      </c>
      <c r="E262" s="187" t="s">
        <v>280</v>
      </c>
      <c r="F262" s="188" t="s">
        <v>281</v>
      </c>
      <c r="G262" s="189" t="s">
        <v>137</v>
      </c>
      <c r="H262" s="190">
        <v>159.16399999999999</v>
      </c>
      <c r="I262" s="191"/>
      <c r="J262" s="192">
        <f>ROUND(I262*H262,2)</f>
        <v>0</v>
      </c>
      <c r="K262" s="193"/>
      <c r="L262" s="39"/>
      <c r="M262" s="194" t="s">
        <v>1</v>
      </c>
      <c r="N262" s="195" t="s">
        <v>43</v>
      </c>
      <c r="O262" s="77"/>
      <c r="P262" s="196">
        <f>O262*H262</f>
        <v>0</v>
      </c>
      <c r="Q262" s="196">
        <v>0</v>
      </c>
      <c r="R262" s="196">
        <f>Q262*H262</f>
        <v>0</v>
      </c>
      <c r="S262" s="196">
        <v>0</v>
      </c>
      <c r="T262" s="19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98" t="s">
        <v>138</v>
      </c>
      <c r="AT262" s="198" t="s">
        <v>134</v>
      </c>
      <c r="AU262" s="198" t="s">
        <v>88</v>
      </c>
      <c r="AY262" s="19" t="s">
        <v>131</v>
      </c>
      <c r="BE262" s="199">
        <f>IF(N262="základní",J262,0)</f>
        <v>0</v>
      </c>
      <c r="BF262" s="199">
        <f>IF(N262="snížená",J262,0)</f>
        <v>0</v>
      </c>
      <c r="BG262" s="199">
        <f>IF(N262="zákl. přenesená",J262,0)</f>
        <v>0</v>
      </c>
      <c r="BH262" s="199">
        <f>IF(N262="sníž. přenesená",J262,0)</f>
        <v>0</v>
      </c>
      <c r="BI262" s="199">
        <f>IF(N262="nulová",J262,0)</f>
        <v>0</v>
      </c>
      <c r="BJ262" s="19" t="s">
        <v>86</v>
      </c>
      <c r="BK262" s="199">
        <f>ROUND(I262*H262,2)</f>
        <v>0</v>
      </c>
      <c r="BL262" s="19" t="s">
        <v>138</v>
      </c>
      <c r="BM262" s="198" t="s">
        <v>282</v>
      </c>
    </row>
    <row r="263" s="13" customFormat="1">
      <c r="A263" s="13"/>
      <c r="B263" s="200"/>
      <c r="C263" s="13"/>
      <c r="D263" s="201" t="s">
        <v>140</v>
      </c>
      <c r="E263" s="202" t="s">
        <v>1</v>
      </c>
      <c r="F263" s="203" t="s">
        <v>283</v>
      </c>
      <c r="G263" s="13"/>
      <c r="H263" s="204">
        <v>159.16399999999999</v>
      </c>
      <c r="I263" s="205"/>
      <c r="J263" s="13"/>
      <c r="K263" s="13"/>
      <c r="L263" s="200"/>
      <c r="M263" s="206"/>
      <c r="N263" s="207"/>
      <c r="O263" s="207"/>
      <c r="P263" s="207"/>
      <c r="Q263" s="207"/>
      <c r="R263" s="207"/>
      <c r="S263" s="207"/>
      <c r="T263" s="20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02" t="s">
        <v>140</v>
      </c>
      <c r="AU263" s="202" t="s">
        <v>88</v>
      </c>
      <c r="AV263" s="13" t="s">
        <v>88</v>
      </c>
      <c r="AW263" s="13" t="s">
        <v>34</v>
      </c>
      <c r="AX263" s="13" t="s">
        <v>86</v>
      </c>
      <c r="AY263" s="202" t="s">
        <v>131</v>
      </c>
    </row>
    <row r="264" s="2" customFormat="1" ht="21.75" customHeight="1">
      <c r="A264" s="38"/>
      <c r="B264" s="185"/>
      <c r="C264" s="186" t="s">
        <v>7</v>
      </c>
      <c r="D264" s="186" t="s">
        <v>134</v>
      </c>
      <c r="E264" s="187" t="s">
        <v>284</v>
      </c>
      <c r="F264" s="188" t="s">
        <v>285</v>
      </c>
      <c r="G264" s="189" t="s">
        <v>137</v>
      </c>
      <c r="H264" s="190">
        <v>5.0499999999999998</v>
      </c>
      <c r="I264" s="191"/>
      <c r="J264" s="192">
        <f>ROUND(I264*H264,2)</f>
        <v>0</v>
      </c>
      <c r="K264" s="193"/>
      <c r="L264" s="39"/>
      <c r="M264" s="194" t="s">
        <v>1</v>
      </c>
      <c r="N264" s="195" t="s">
        <v>43</v>
      </c>
      <c r="O264" s="77"/>
      <c r="P264" s="196">
        <f>O264*H264</f>
        <v>0</v>
      </c>
      <c r="Q264" s="196">
        <v>0.063</v>
      </c>
      <c r="R264" s="196">
        <f>Q264*H264</f>
        <v>0.31814999999999999</v>
      </c>
      <c r="S264" s="196">
        <v>0</v>
      </c>
      <c r="T264" s="19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98" t="s">
        <v>138</v>
      </c>
      <c r="AT264" s="198" t="s">
        <v>134</v>
      </c>
      <c r="AU264" s="198" t="s">
        <v>88</v>
      </c>
      <c r="AY264" s="19" t="s">
        <v>131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9" t="s">
        <v>86</v>
      </c>
      <c r="BK264" s="199">
        <f>ROUND(I264*H264,2)</f>
        <v>0</v>
      </c>
      <c r="BL264" s="19" t="s">
        <v>138</v>
      </c>
      <c r="BM264" s="198" t="s">
        <v>286</v>
      </c>
    </row>
    <row r="265" s="13" customFormat="1">
      <c r="A265" s="13"/>
      <c r="B265" s="200"/>
      <c r="C265" s="13"/>
      <c r="D265" s="201" t="s">
        <v>140</v>
      </c>
      <c r="E265" s="202" t="s">
        <v>1</v>
      </c>
      <c r="F265" s="203" t="s">
        <v>287</v>
      </c>
      <c r="G265" s="13"/>
      <c r="H265" s="204">
        <v>4.5999999999999996</v>
      </c>
      <c r="I265" s="205"/>
      <c r="J265" s="13"/>
      <c r="K265" s="13"/>
      <c r="L265" s="200"/>
      <c r="M265" s="206"/>
      <c r="N265" s="207"/>
      <c r="O265" s="207"/>
      <c r="P265" s="207"/>
      <c r="Q265" s="207"/>
      <c r="R265" s="207"/>
      <c r="S265" s="207"/>
      <c r="T265" s="20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2" t="s">
        <v>140</v>
      </c>
      <c r="AU265" s="202" t="s">
        <v>88</v>
      </c>
      <c r="AV265" s="13" t="s">
        <v>88</v>
      </c>
      <c r="AW265" s="13" t="s">
        <v>34</v>
      </c>
      <c r="AX265" s="13" t="s">
        <v>78</v>
      </c>
      <c r="AY265" s="202" t="s">
        <v>131</v>
      </c>
    </row>
    <row r="266" s="13" customFormat="1">
      <c r="A266" s="13"/>
      <c r="B266" s="200"/>
      <c r="C266" s="13"/>
      <c r="D266" s="201" t="s">
        <v>140</v>
      </c>
      <c r="E266" s="202" t="s">
        <v>1</v>
      </c>
      <c r="F266" s="203" t="s">
        <v>288</v>
      </c>
      <c r="G266" s="13"/>
      <c r="H266" s="204">
        <v>0.45000000000000001</v>
      </c>
      <c r="I266" s="205"/>
      <c r="J266" s="13"/>
      <c r="K266" s="13"/>
      <c r="L266" s="200"/>
      <c r="M266" s="206"/>
      <c r="N266" s="207"/>
      <c r="O266" s="207"/>
      <c r="P266" s="207"/>
      <c r="Q266" s="207"/>
      <c r="R266" s="207"/>
      <c r="S266" s="207"/>
      <c r="T266" s="20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2" t="s">
        <v>140</v>
      </c>
      <c r="AU266" s="202" t="s">
        <v>88</v>
      </c>
      <c r="AV266" s="13" t="s">
        <v>88</v>
      </c>
      <c r="AW266" s="13" t="s">
        <v>34</v>
      </c>
      <c r="AX266" s="13" t="s">
        <v>78</v>
      </c>
      <c r="AY266" s="202" t="s">
        <v>131</v>
      </c>
    </row>
    <row r="267" s="14" customFormat="1">
      <c r="A267" s="14"/>
      <c r="B267" s="209"/>
      <c r="C267" s="14"/>
      <c r="D267" s="201" t="s">
        <v>140</v>
      </c>
      <c r="E267" s="210" t="s">
        <v>1</v>
      </c>
      <c r="F267" s="211" t="s">
        <v>144</v>
      </c>
      <c r="G267" s="14"/>
      <c r="H267" s="212">
        <v>5.0499999999999998</v>
      </c>
      <c r="I267" s="213"/>
      <c r="J267" s="14"/>
      <c r="K267" s="14"/>
      <c r="L267" s="209"/>
      <c r="M267" s="214"/>
      <c r="N267" s="215"/>
      <c r="O267" s="215"/>
      <c r="P267" s="215"/>
      <c r="Q267" s="215"/>
      <c r="R267" s="215"/>
      <c r="S267" s="215"/>
      <c r="T267" s="21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10" t="s">
        <v>140</v>
      </c>
      <c r="AU267" s="210" t="s">
        <v>88</v>
      </c>
      <c r="AV267" s="14" t="s">
        <v>138</v>
      </c>
      <c r="AW267" s="14" t="s">
        <v>34</v>
      </c>
      <c r="AX267" s="14" t="s">
        <v>86</v>
      </c>
      <c r="AY267" s="210" t="s">
        <v>131</v>
      </c>
    </row>
    <row r="268" s="12" customFormat="1" ht="22.8" customHeight="1">
      <c r="A268" s="12"/>
      <c r="B268" s="172"/>
      <c r="C268" s="12"/>
      <c r="D268" s="173" t="s">
        <v>77</v>
      </c>
      <c r="E268" s="183" t="s">
        <v>178</v>
      </c>
      <c r="F268" s="183" t="s">
        <v>289</v>
      </c>
      <c r="G268" s="12"/>
      <c r="H268" s="12"/>
      <c r="I268" s="175"/>
      <c r="J268" s="184">
        <f>BK268</f>
        <v>0</v>
      </c>
      <c r="K268" s="12"/>
      <c r="L268" s="172"/>
      <c r="M268" s="177"/>
      <c r="N268" s="178"/>
      <c r="O268" s="178"/>
      <c r="P268" s="179">
        <f>P269</f>
        <v>0</v>
      </c>
      <c r="Q268" s="178"/>
      <c r="R268" s="179">
        <f>R269</f>
        <v>0</v>
      </c>
      <c r="S268" s="178"/>
      <c r="T268" s="180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73" t="s">
        <v>86</v>
      </c>
      <c r="AT268" s="181" t="s">
        <v>77</v>
      </c>
      <c r="AU268" s="181" t="s">
        <v>86</v>
      </c>
      <c r="AY268" s="173" t="s">
        <v>131</v>
      </c>
      <c r="BK268" s="182">
        <f>BK269</f>
        <v>0</v>
      </c>
    </row>
    <row r="269" s="2" customFormat="1" ht="16.5" customHeight="1">
      <c r="A269" s="38"/>
      <c r="B269" s="185"/>
      <c r="C269" s="186" t="s">
        <v>290</v>
      </c>
      <c r="D269" s="186" t="s">
        <v>134</v>
      </c>
      <c r="E269" s="187" t="s">
        <v>291</v>
      </c>
      <c r="F269" s="188" t="s">
        <v>292</v>
      </c>
      <c r="G269" s="189" t="s">
        <v>293</v>
      </c>
      <c r="H269" s="190">
        <v>1</v>
      </c>
      <c r="I269" s="191"/>
      <c r="J269" s="192">
        <f>ROUND(I269*H269,2)</f>
        <v>0</v>
      </c>
      <c r="K269" s="193"/>
      <c r="L269" s="39"/>
      <c r="M269" s="194" t="s">
        <v>1</v>
      </c>
      <c r="N269" s="195" t="s">
        <v>43</v>
      </c>
      <c r="O269" s="77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8" t="s">
        <v>138</v>
      </c>
      <c r="AT269" s="198" t="s">
        <v>134</v>
      </c>
      <c r="AU269" s="198" t="s">
        <v>88</v>
      </c>
      <c r="AY269" s="19" t="s">
        <v>131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9" t="s">
        <v>86</v>
      </c>
      <c r="BK269" s="199">
        <f>ROUND(I269*H269,2)</f>
        <v>0</v>
      </c>
      <c r="BL269" s="19" t="s">
        <v>138</v>
      </c>
      <c r="BM269" s="198" t="s">
        <v>294</v>
      </c>
    </row>
    <row r="270" s="12" customFormat="1" ht="22.8" customHeight="1">
      <c r="A270" s="12"/>
      <c r="B270" s="172"/>
      <c r="C270" s="12"/>
      <c r="D270" s="173" t="s">
        <v>77</v>
      </c>
      <c r="E270" s="183" t="s">
        <v>206</v>
      </c>
      <c r="F270" s="183" t="s">
        <v>295</v>
      </c>
      <c r="G270" s="12"/>
      <c r="H270" s="12"/>
      <c r="I270" s="175"/>
      <c r="J270" s="184">
        <f>BK270</f>
        <v>0</v>
      </c>
      <c r="K270" s="12"/>
      <c r="L270" s="172"/>
      <c r="M270" s="177"/>
      <c r="N270" s="178"/>
      <c r="O270" s="178"/>
      <c r="P270" s="179">
        <f>SUM(P271:P304)</f>
        <v>0</v>
      </c>
      <c r="Q270" s="178"/>
      <c r="R270" s="179">
        <f>SUM(R271:R304)</f>
        <v>0.00069400000000000006</v>
      </c>
      <c r="S270" s="178"/>
      <c r="T270" s="180">
        <f>SUM(T271:T304)</f>
        <v>6.0830760000000001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73" t="s">
        <v>86</v>
      </c>
      <c r="AT270" s="181" t="s">
        <v>77</v>
      </c>
      <c r="AU270" s="181" t="s">
        <v>86</v>
      </c>
      <c r="AY270" s="173" t="s">
        <v>131</v>
      </c>
      <c r="BK270" s="182">
        <f>SUM(BK271:BK304)</f>
        <v>0</v>
      </c>
    </row>
    <row r="271" s="2" customFormat="1" ht="21.75" customHeight="1">
      <c r="A271" s="38"/>
      <c r="B271" s="185"/>
      <c r="C271" s="186" t="s">
        <v>296</v>
      </c>
      <c r="D271" s="186" t="s">
        <v>134</v>
      </c>
      <c r="E271" s="187" t="s">
        <v>297</v>
      </c>
      <c r="F271" s="188" t="s">
        <v>298</v>
      </c>
      <c r="G271" s="189" t="s">
        <v>137</v>
      </c>
      <c r="H271" s="190">
        <v>233.04400000000001</v>
      </c>
      <c r="I271" s="191"/>
      <c r="J271" s="192">
        <f>ROUND(I271*H271,2)</f>
        <v>0</v>
      </c>
      <c r="K271" s="193"/>
      <c r="L271" s="39"/>
      <c r="M271" s="194" t="s">
        <v>1</v>
      </c>
      <c r="N271" s="195" t="s">
        <v>43</v>
      </c>
      <c r="O271" s="77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98" t="s">
        <v>138</v>
      </c>
      <c r="AT271" s="198" t="s">
        <v>134</v>
      </c>
      <c r="AU271" s="198" t="s">
        <v>88</v>
      </c>
      <c r="AY271" s="19" t="s">
        <v>131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9" t="s">
        <v>86</v>
      </c>
      <c r="BK271" s="199">
        <f>ROUND(I271*H271,2)</f>
        <v>0</v>
      </c>
      <c r="BL271" s="19" t="s">
        <v>138</v>
      </c>
      <c r="BM271" s="198" t="s">
        <v>299</v>
      </c>
    </row>
    <row r="272" s="13" customFormat="1">
      <c r="A272" s="13"/>
      <c r="B272" s="200"/>
      <c r="C272" s="13"/>
      <c r="D272" s="201" t="s">
        <v>140</v>
      </c>
      <c r="E272" s="202" t="s">
        <v>1</v>
      </c>
      <c r="F272" s="203" t="s">
        <v>300</v>
      </c>
      <c r="G272" s="13"/>
      <c r="H272" s="204">
        <v>233.04400000000001</v>
      </c>
      <c r="I272" s="205"/>
      <c r="J272" s="13"/>
      <c r="K272" s="13"/>
      <c r="L272" s="200"/>
      <c r="M272" s="206"/>
      <c r="N272" s="207"/>
      <c r="O272" s="207"/>
      <c r="P272" s="207"/>
      <c r="Q272" s="207"/>
      <c r="R272" s="207"/>
      <c r="S272" s="207"/>
      <c r="T272" s="20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2" t="s">
        <v>140</v>
      </c>
      <c r="AU272" s="202" t="s">
        <v>88</v>
      </c>
      <c r="AV272" s="13" t="s">
        <v>88</v>
      </c>
      <c r="AW272" s="13" t="s">
        <v>34</v>
      </c>
      <c r="AX272" s="13" t="s">
        <v>86</v>
      </c>
      <c r="AY272" s="202" t="s">
        <v>131</v>
      </c>
    </row>
    <row r="273" s="2" customFormat="1" ht="21.75" customHeight="1">
      <c r="A273" s="38"/>
      <c r="B273" s="185"/>
      <c r="C273" s="186" t="s">
        <v>301</v>
      </c>
      <c r="D273" s="186" t="s">
        <v>134</v>
      </c>
      <c r="E273" s="187" t="s">
        <v>302</v>
      </c>
      <c r="F273" s="188" t="s">
        <v>303</v>
      </c>
      <c r="G273" s="189" t="s">
        <v>137</v>
      </c>
      <c r="H273" s="190">
        <v>9321.7600000000002</v>
      </c>
      <c r="I273" s="191"/>
      <c r="J273" s="192">
        <f>ROUND(I273*H273,2)</f>
        <v>0</v>
      </c>
      <c r="K273" s="193"/>
      <c r="L273" s="39"/>
      <c r="M273" s="194" t="s">
        <v>1</v>
      </c>
      <c r="N273" s="195" t="s">
        <v>43</v>
      </c>
      <c r="O273" s="77"/>
      <c r="P273" s="196">
        <f>O273*H273</f>
        <v>0</v>
      </c>
      <c r="Q273" s="196">
        <v>0</v>
      </c>
      <c r="R273" s="196">
        <f>Q273*H273</f>
        <v>0</v>
      </c>
      <c r="S273" s="196">
        <v>0</v>
      </c>
      <c r="T273" s="19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8" t="s">
        <v>138</v>
      </c>
      <c r="AT273" s="198" t="s">
        <v>134</v>
      </c>
      <c r="AU273" s="198" t="s">
        <v>88</v>
      </c>
      <c r="AY273" s="19" t="s">
        <v>131</v>
      </c>
      <c r="BE273" s="199">
        <f>IF(N273="základní",J273,0)</f>
        <v>0</v>
      </c>
      <c r="BF273" s="199">
        <f>IF(N273="snížená",J273,0)</f>
        <v>0</v>
      </c>
      <c r="BG273" s="199">
        <f>IF(N273="zákl. přenesená",J273,0)</f>
        <v>0</v>
      </c>
      <c r="BH273" s="199">
        <f>IF(N273="sníž. přenesená",J273,0)</f>
        <v>0</v>
      </c>
      <c r="BI273" s="199">
        <f>IF(N273="nulová",J273,0)</f>
        <v>0</v>
      </c>
      <c r="BJ273" s="19" t="s">
        <v>86</v>
      </c>
      <c r="BK273" s="199">
        <f>ROUND(I273*H273,2)</f>
        <v>0</v>
      </c>
      <c r="BL273" s="19" t="s">
        <v>138</v>
      </c>
      <c r="BM273" s="198" t="s">
        <v>304</v>
      </c>
    </row>
    <row r="274" s="13" customFormat="1">
      <c r="A274" s="13"/>
      <c r="B274" s="200"/>
      <c r="C274" s="13"/>
      <c r="D274" s="201" t="s">
        <v>140</v>
      </c>
      <c r="E274" s="202" t="s">
        <v>1</v>
      </c>
      <c r="F274" s="203" t="s">
        <v>305</v>
      </c>
      <c r="G274" s="13"/>
      <c r="H274" s="204">
        <v>9321.7600000000002</v>
      </c>
      <c r="I274" s="205"/>
      <c r="J274" s="13"/>
      <c r="K274" s="13"/>
      <c r="L274" s="200"/>
      <c r="M274" s="206"/>
      <c r="N274" s="207"/>
      <c r="O274" s="207"/>
      <c r="P274" s="207"/>
      <c r="Q274" s="207"/>
      <c r="R274" s="207"/>
      <c r="S274" s="207"/>
      <c r="T274" s="20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2" t="s">
        <v>140</v>
      </c>
      <c r="AU274" s="202" t="s">
        <v>88</v>
      </c>
      <c r="AV274" s="13" t="s">
        <v>88</v>
      </c>
      <c r="AW274" s="13" t="s">
        <v>34</v>
      </c>
      <c r="AX274" s="13" t="s">
        <v>86</v>
      </c>
      <c r="AY274" s="202" t="s">
        <v>131</v>
      </c>
    </row>
    <row r="275" s="2" customFormat="1" ht="21.75" customHeight="1">
      <c r="A275" s="38"/>
      <c r="B275" s="185"/>
      <c r="C275" s="186" t="s">
        <v>306</v>
      </c>
      <c r="D275" s="186" t="s">
        <v>134</v>
      </c>
      <c r="E275" s="187" t="s">
        <v>307</v>
      </c>
      <c r="F275" s="188" t="s">
        <v>308</v>
      </c>
      <c r="G275" s="189" t="s">
        <v>137</v>
      </c>
      <c r="H275" s="190">
        <v>233.04400000000001</v>
      </c>
      <c r="I275" s="191"/>
      <c r="J275" s="192">
        <f>ROUND(I275*H275,2)</f>
        <v>0</v>
      </c>
      <c r="K275" s="193"/>
      <c r="L275" s="39"/>
      <c r="M275" s="194" t="s">
        <v>1</v>
      </c>
      <c r="N275" s="195" t="s">
        <v>43</v>
      </c>
      <c r="O275" s="77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98" t="s">
        <v>138</v>
      </c>
      <c r="AT275" s="198" t="s">
        <v>134</v>
      </c>
      <c r="AU275" s="198" t="s">
        <v>88</v>
      </c>
      <c r="AY275" s="19" t="s">
        <v>131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9" t="s">
        <v>86</v>
      </c>
      <c r="BK275" s="199">
        <f>ROUND(I275*H275,2)</f>
        <v>0</v>
      </c>
      <c r="BL275" s="19" t="s">
        <v>138</v>
      </c>
      <c r="BM275" s="198" t="s">
        <v>309</v>
      </c>
    </row>
    <row r="276" s="2" customFormat="1" ht="16.5" customHeight="1">
      <c r="A276" s="38"/>
      <c r="B276" s="185"/>
      <c r="C276" s="186" t="s">
        <v>310</v>
      </c>
      <c r="D276" s="186" t="s">
        <v>134</v>
      </c>
      <c r="E276" s="187" t="s">
        <v>311</v>
      </c>
      <c r="F276" s="188" t="s">
        <v>312</v>
      </c>
      <c r="G276" s="189" t="s">
        <v>137</v>
      </c>
      <c r="H276" s="190">
        <v>34.700000000000003</v>
      </c>
      <c r="I276" s="191"/>
      <c r="J276" s="192">
        <f>ROUND(I276*H276,2)</f>
        <v>0</v>
      </c>
      <c r="K276" s="193"/>
      <c r="L276" s="39"/>
      <c r="M276" s="194" t="s">
        <v>1</v>
      </c>
      <c r="N276" s="195" t="s">
        <v>43</v>
      </c>
      <c r="O276" s="77"/>
      <c r="P276" s="196">
        <f>O276*H276</f>
        <v>0</v>
      </c>
      <c r="Q276" s="196">
        <v>2.0000000000000002E-05</v>
      </c>
      <c r="R276" s="196">
        <f>Q276*H276</f>
        <v>0.00069400000000000006</v>
      </c>
      <c r="S276" s="196">
        <v>0</v>
      </c>
      <c r="T276" s="19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98" t="s">
        <v>138</v>
      </c>
      <c r="AT276" s="198" t="s">
        <v>134</v>
      </c>
      <c r="AU276" s="198" t="s">
        <v>88</v>
      </c>
      <c r="AY276" s="19" t="s">
        <v>131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9" t="s">
        <v>86</v>
      </c>
      <c r="BK276" s="199">
        <f>ROUND(I276*H276,2)</f>
        <v>0</v>
      </c>
      <c r="BL276" s="19" t="s">
        <v>138</v>
      </c>
      <c r="BM276" s="198" t="s">
        <v>313</v>
      </c>
    </row>
    <row r="277" s="13" customFormat="1">
      <c r="A277" s="13"/>
      <c r="B277" s="200"/>
      <c r="C277" s="13"/>
      <c r="D277" s="201" t="s">
        <v>140</v>
      </c>
      <c r="E277" s="202" t="s">
        <v>1</v>
      </c>
      <c r="F277" s="203" t="s">
        <v>276</v>
      </c>
      <c r="G277" s="13"/>
      <c r="H277" s="204">
        <v>27.600000000000001</v>
      </c>
      <c r="I277" s="205"/>
      <c r="J277" s="13"/>
      <c r="K277" s="13"/>
      <c r="L277" s="200"/>
      <c r="M277" s="206"/>
      <c r="N277" s="207"/>
      <c r="O277" s="207"/>
      <c r="P277" s="207"/>
      <c r="Q277" s="207"/>
      <c r="R277" s="207"/>
      <c r="S277" s="207"/>
      <c r="T277" s="20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2" t="s">
        <v>140</v>
      </c>
      <c r="AU277" s="202" t="s">
        <v>88</v>
      </c>
      <c r="AV277" s="13" t="s">
        <v>88</v>
      </c>
      <c r="AW277" s="13" t="s">
        <v>34</v>
      </c>
      <c r="AX277" s="13" t="s">
        <v>78</v>
      </c>
      <c r="AY277" s="202" t="s">
        <v>131</v>
      </c>
    </row>
    <row r="278" s="13" customFormat="1">
      <c r="A278" s="13"/>
      <c r="B278" s="200"/>
      <c r="C278" s="13"/>
      <c r="D278" s="201" t="s">
        <v>140</v>
      </c>
      <c r="E278" s="202" t="s">
        <v>1</v>
      </c>
      <c r="F278" s="203" t="s">
        <v>277</v>
      </c>
      <c r="G278" s="13"/>
      <c r="H278" s="204">
        <v>2.7000000000000002</v>
      </c>
      <c r="I278" s="205"/>
      <c r="J278" s="13"/>
      <c r="K278" s="13"/>
      <c r="L278" s="200"/>
      <c r="M278" s="206"/>
      <c r="N278" s="207"/>
      <c r="O278" s="207"/>
      <c r="P278" s="207"/>
      <c r="Q278" s="207"/>
      <c r="R278" s="207"/>
      <c r="S278" s="207"/>
      <c r="T278" s="20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2" t="s">
        <v>140</v>
      </c>
      <c r="AU278" s="202" t="s">
        <v>88</v>
      </c>
      <c r="AV278" s="13" t="s">
        <v>88</v>
      </c>
      <c r="AW278" s="13" t="s">
        <v>34</v>
      </c>
      <c r="AX278" s="13" t="s">
        <v>78</v>
      </c>
      <c r="AY278" s="202" t="s">
        <v>131</v>
      </c>
    </row>
    <row r="279" s="13" customFormat="1">
      <c r="A279" s="13"/>
      <c r="B279" s="200"/>
      <c r="C279" s="13"/>
      <c r="D279" s="201" t="s">
        <v>140</v>
      </c>
      <c r="E279" s="202" t="s">
        <v>1</v>
      </c>
      <c r="F279" s="203" t="s">
        <v>278</v>
      </c>
      <c r="G279" s="13"/>
      <c r="H279" s="204">
        <v>4.4000000000000004</v>
      </c>
      <c r="I279" s="205"/>
      <c r="J279" s="13"/>
      <c r="K279" s="13"/>
      <c r="L279" s="200"/>
      <c r="M279" s="206"/>
      <c r="N279" s="207"/>
      <c r="O279" s="207"/>
      <c r="P279" s="207"/>
      <c r="Q279" s="207"/>
      <c r="R279" s="207"/>
      <c r="S279" s="207"/>
      <c r="T279" s="20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02" t="s">
        <v>140</v>
      </c>
      <c r="AU279" s="202" t="s">
        <v>88</v>
      </c>
      <c r="AV279" s="13" t="s">
        <v>88</v>
      </c>
      <c r="AW279" s="13" t="s">
        <v>34</v>
      </c>
      <c r="AX279" s="13" t="s">
        <v>78</v>
      </c>
      <c r="AY279" s="202" t="s">
        <v>131</v>
      </c>
    </row>
    <row r="280" s="14" customFormat="1">
      <c r="A280" s="14"/>
      <c r="B280" s="209"/>
      <c r="C280" s="14"/>
      <c r="D280" s="201" t="s">
        <v>140</v>
      </c>
      <c r="E280" s="210" t="s">
        <v>1</v>
      </c>
      <c r="F280" s="211" t="s">
        <v>144</v>
      </c>
      <c r="G280" s="14"/>
      <c r="H280" s="212">
        <v>34.700000000000003</v>
      </c>
      <c r="I280" s="213"/>
      <c r="J280" s="14"/>
      <c r="K280" s="14"/>
      <c r="L280" s="209"/>
      <c r="M280" s="214"/>
      <c r="N280" s="215"/>
      <c r="O280" s="215"/>
      <c r="P280" s="215"/>
      <c r="Q280" s="215"/>
      <c r="R280" s="215"/>
      <c r="S280" s="215"/>
      <c r="T280" s="21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10" t="s">
        <v>140</v>
      </c>
      <c r="AU280" s="210" t="s">
        <v>88</v>
      </c>
      <c r="AV280" s="14" t="s">
        <v>138</v>
      </c>
      <c r="AW280" s="14" t="s">
        <v>34</v>
      </c>
      <c r="AX280" s="14" t="s">
        <v>86</v>
      </c>
      <c r="AY280" s="210" t="s">
        <v>131</v>
      </c>
    </row>
    <row r="281" s="2" customFormat="1" ht="16.5" customHeight="1">
      <c r="A281" s="38"/>
      <c r="B281" s="185"/>
      <c r="C281" s="186" t="s">
        <v>314</v>
      </c>
      <c r="D281" s="186" t="s">
        <v>134</v>
      </c>
      <c r="E281" s="187" t="s">
        <v>315</v>
      </c>
      <c r="F281" s="188" t="s">
        <v>316</v>
      </c>
      <c r="G281" s="189" t="s">
        <v>137</v>
      </c>
      <c r="H281" s="190">
        <v>44.25</v>
      </c>
      <c r="I281" s="191"/>
      <c r="J281" s="192">
        <f>ROUND(I281*H281,2)</f>
        <v>0</v>
      </c>
      <c r="K281" s="193"/>
      <c r="L281" s="39"/>
      <c r="M281" s="194" t="s">
        <v>1</v>
      </c>
      <c r="N281" s="195" t="s">
        <v>43</v>
      </c>
      <c r="O281" s="77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8" t="s">
        <v>138</v>
      </c>
      <c r="AT281" s="198" t="s">
        <v>134</v>
      </c>
      <c r="AU281" s="198" t="s">
        <v>88</v>
      </c>
      <c r="AY281" s="19" t="s">
        <v>131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9" t="s">
        <v>86</v>
      </c>
      <c r="BK281" s="199">
        <f>ROUND(I281*H281,2)</f>
        <v>0</v>
      </c>
      <c r="BL281" s="19" t="s">
        <v>138</v>
      </c>
      <c r="BM281" s="198" t="s">
        <v>317</v>
      </c>
    </row>
    <row r="282" s="13" customFormat="1">
      <c r="A282" s="13"/>
      <c r="B282" s="200"/>
      <c r="C282" s="13"/>
      <c r="D282" s="201" t="s">
        <v>140</v>
      </c>
      <c r="E282" s="202" t="s">
        <v>1</v>
      </c>
      <c r="F282" s="203" t="s">
        <v>318</v>
      </c>
      <c r="G282" s="13"/>
      <c r="H282" s="204">
        <v>11.08</v>
      </c>
      <c r="I282" s="205"/>
      <c r="J282" s="13"/>
      <c r="K282" s="13"/>
      <c r="L282" s="200"/>
      <c r="M282" s="206"/>
      <c r="N282" s="207"/>
      <c r="O282" s="207"/>
      <c r="P282" s="207"/>
      <c r="Q282" s="207"/>
      <c r="R282" s="207"/>
      <c r="S282" s="207"/>
      <c r="T282" s="20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2" t="s">
        <v>140</v>
      </c>
      <c r="AU282" s="202" t="s">
        <v>88</v>
      </c>
      <c r="AV282" s="13" t="s">
        <v>88</v>
      </c>
      <c r="AW282" s="13" t="s">
        <v>34</v>
      </c>
      <c r="AX282" s="13" t="s">
        <v>78</v>
      </c>
      <c r="AY282" s="202" t="s">
        <v>131</v>
      </c>
    </row>
    <row r="283" s="13" customFormat="1">
      <c r="A283" s="13"/>
      <c r="B283" s="200"/>
      <c r="C283" s="13"/>
      <c r="D283" s="201" t="s">
        <v>140</v>
      </c>
      <c r="E283" s="202" t="s">
        <v>1</v>
      </c>
      <c r="F283" s="203" t="s">
        <v>319</v>
      </c>
      <c r="G283" s="13"/>
      <c r="H283" s="204">
        <v>10.310000000000001</v>
      </c>
      <c r="I283" s="205"/>
      <c r="J283" s="13"/>
      <c r="K283" s="13"/>
      <c r="L283" s="200"/>
      <c r="M283" s="206"/>
      <c r="N283" s="207"/>
      <c r="O283" s="207"/>
      <c r="P283" s="207"/>
      <c r="Q283" s="207"/>
      <c r="R283" s="207"/>
      <c r="S283" s="207"/>
      <c r="T283" s="20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02" t="s">
        <v>140</v>
      </c>
      <c r="AU283" s="202" t="s">
        <v>88</v>
      </c>
      <c r="AV283" s="13" t="s">
        <v>88</v>
      </c>
      <c r="AW283" s="13" t="s">
        <v>34</v>
      </c>
      <c r="AX283" s="13" t="s">
        <v>78</v>
      </c>
      <c r="AY283" s="202" t="s">
        <v>131</v>
      </c>
    </row>
    <row r="284" s="13" customFormat="1">
      <c r="A284" s="13"/>
      <c r="B284" s="200"/>
      <c r="C284" s="13"/>
      <c r="D284" s="201" t="s">
        <v>140</v>
      </c>
      <c r="E284" s="202" t="s">
        <v>1</v>
      </c>
      <c r="F284" s="203" t="s">
        <v>320</v>
      </c>
      <c r="G284" s="13"/>
      <c r="H284" s="204">
        <v>11.93</v>
      </c>
      <c r="I284" s="205"/>
      <c r="J284" s="13"/>
      <c r="K284" s="13"/>
      <c r="L284" s="200"/>
      <c r="M284" s="206"/>
      <c r="N284" s="207"/>
      <c r="O284" s="207"/>
      <c r="P284" s="207"/>
      <c r="Q284" s="207"/>
      <c r="R284" s="207"/>
      <c r="S284" s="207"/>
      <c r="T284" s="20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2" t="s">
        <v>140</v>
      </c>
      <c r="AU284" s="202" t="s">
        <v>88</v>
      </c>
      <c r="AV284" s="13" t="s">
        <v>88</v>
      </c>
      <c r="AW284" s="13" t="s">
        <v>34</v>
      </c>
      <c r="AX284" s="13" t="s">
        <v>78</v>
      </c>
      <c r="AY284" s="202" t="s">
        <v>131</v>
      </c>
    </row>
    <row r="285" s="13" customFormat="1">
      <c r="A285" s="13"/>
      <c r="B285" s="200"/>
      <c r="C285" s="13"/>
      <c r="D285" s="201" t="s">
        <v>140</v>
      </c>
      <c r="E285" s="202" t="s">
        <v>1</v>
      </c>
      <c r="F285" s="203" t="s">
        <v>321</v>
      </c>
      <c r="G285" s="13"/>
      <c r="H285" s="204">
        <v>10.93</v>
      </c>
      <c r="I285" s="205"/>
      <c r="J285" s="13"/>
      <c r="K285" s="13"/>
      <c r="L285" s="200"/>
      <c r="M285" s="206"/>
      <c r="N285" s="207"/>
      <c r="O285" s="207"/>
      <c r="P285" s="207"/>
      <c r="Q285" s="207"/>
      <c r="R285" s="207"/>
      <c r="S285" s="207"/>
      <c r="T285" s="20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02" t="s">
        <v>140</v>
      </c>
      <c r="AU285" s="202" t="s">
        <v>88</v>
      </c>
      <c r="AV285" s="13" t="s">
        <v>88</v>
      </c>
      <c r="AW285" s="13" t="s">
        <v>34</v>
      </c>
      <c r="AX285" s="13" t="s">
        <v>78</v>
      </c>
      <c r="AY285" s="202" t="s">
        <v>131</v>
      </c>
    </row>
    <row r="286" s="14" customFormat="1">
      <c r="A286" s="14"/>
      <c r="B286" s="209"/>
      <c r="C286" s="14"/>
      <c r="D286" s="201" t="s">
        <v>140</v>
      </c>
      <c r="E286" s="210" t="s">
        <v>1</v>
      </c>
      <c r="F286" s="211" t="s">
        <v>144</v>
      </c>
      <c r="G286" s="14"/>
      <c r="H286" s="212">
        <v>44.25</v>
      </c>
      <c r="I286" s="213"/>
      <c r="J286" s="14"/>
      <c r="K286" s="14"/>
      <c r="L286" s="209"/>
      <c r="M286" s="214"/>
      <c r="N286" s="215"/>
      <c r="O286" s="215"/>
      <c r="P286" s="215"/>
      <c r="Q286" s="215"/>
      <c r="R286" s="215"/>
      <c r="S286" s="215"/>
      <c r="T286" s="21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10" t="s">
        <v>140</v>
      </c>
      <c r="AU286" s="210" t="s">
        <v>88</v>
      </c>
      <c r="AV286" s="14" t="s">
        <v>138</v>
      </c>
      <c r="AW286" s="14" t="s">
        <v>34</v>
      </c>
      <c r="AX286" s="14" t="s">
        <v>86</v>
      </c>
      <c r="AY286" s="210" t="s">
        <v>131</v>
      </c>
    </row>
    <row r="287" s="2" customFormat="1" ht="21.75" customHeight="1">
      <c r="A287" s="38"/>
      <c r="B287" s="185"/>
      <c r="C287" s="186" t="s">
        <v>322</v>
      </c>
      <c r="D287" s="186" t="s">
        <v>134</v>
      </c>
      <c r="E287" s="187" t="s">
        <v>323</v>
      </c>
      <c r="F287" s="188" t="s">
        <v>324</v>
      </c>
      <c r="G287" s="189" t="s">
        <v>137</v>
      </c>
      <c r="H287" s="190">
        <v>2.7000000000000002</v>
      </c>
      <c r="I287" s="191"/>
      <c r="J287" s="192">
        <f>ROUND(I287*H287,2)</f>
        <v>0</v>
      </c>
      <c r="K287" s="193"/>
      <c r="L287" s="39"/>
      <c r="M287" s="194" t="s">
        <v>1</v>
      </c>
      <c r="N287" s="195" t="s">
        <v>43</v>
      </c>
      <c r="O287" s="77"/>
      <c r="P287" s="196">
        <f>O287*H287</f>
        <v>0</v>
      </c>
      <c r="Q287" s="196">
        <v>0</v>
      </c>
      <c r="R287" s="196">
        <f>Q287*H287</f>
        <v>0</v>
      </c>
      <c r="S287" s="196">
        <v>0.037999999999999999</v>
      </c>
      <c r="T287" s="197">
        <f>S287*H287</f>
        <v>0.10260000000000001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98" t="s">
        <v>138</v>
      </c>
      <c r="AT287" s="198" t="s">
        <v>134</v>
      </c>
      <c r="AU287" s="198" t="s">
        <v>88</v>
      </c>
      <c r="AY287" s="19" t="s">
        <v>131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19" t="s">
        <v>86</v>
      </c>
      <c r="BK287" s="199">
        <f>ROUND(I287*H287,2)</f>
        <v>0</v>
      </c>
      <c r="BL287" s="19" t="s">
        <v>138</v>
      </c>
      <c r="BM287" s="198" t="s">
        <v>325</v>
      </c>
    </row>
    <row r="288" s="15" customFormat="1">
      <c r="A288" s="15"/>
      <c r="B288" s="217"/>
      <c r="C288" s="15"/>
      <c r="D288" s="201" t="s">
        <v>140</v>
      </c>
      <c r="E288" s="218" t="s">
        <v>1</v>
      </c>
      <c r="F288" s="219" t="s">
        <v>326</v>
      </c>
      <c r="G288" s="15"/>
      <c r="H288" s="218" t="s">
        <v>1</v>
      </c>
      <c r="I288" s="220"/>
      <c r="J288" s="15"/>
      <c r="K288" s="15"/>
      <c r="L288" s="217"/>
      <c r="M288" s="221"/>
      <c r="N288" s="222"/>
      <c r="O288" s="222"/>
      <c r="P288" s="222"/>
      <c r="Q288" s="222"/>
      <c r="R288" s="222"/>
      <c r="S288" s="222"/>
      <c r="T288" s="223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18" t="s">
        <v>140</v>
      </c>
      <c r="AU288" s="218" t="s">
        <v>88</v>
      </c>
      <c r="AV288" s="15" t="s">
        <v>86</v>
      </c>
      <c r="AW288" s="15" t="s">
        <v>34</v>
      </c>
      <c r="AX288" s="15" t="s">
        <v>78</v>
      </c>
      <c r="AY288" s="218" t="s">
        <v>131</v>
      </c>
    </row>
    <row r="289" s="13" customFormat="1">
      <c r="A289" s="13"/>
      <c r="B289" s="200"/>
      <c r="C289" s="13"/>
      <c r="D289" s="201" t="s">
        <v>140</v>
      </c>
      <c r="E289" s="202" t="s">
        <v>1</v>
      </c>
      <c r="F289" s="203" t="s">
        <v>277</v>
      </c>
      <c r="G289" s="13"/>
      <c r="H289" s="204">
        <v>2.7000000000000002</v>
      </c>
      <c r="I289" s="205"/>
      <c r="J289" s="13"/>
      <c r="K289" s="13"/>
      <c r="L289" s="200"/>
      <c r="M289" s="206"/>
      <c r="N289" s="207"/>
      <c r="O289" s="207"/>
      <c r="P289" s="207"/>
      <c r="Q289" s="207"/>
      <c r="R289" s="207"/>
      <c r="S289" s="207"/>
      <c r="T289" s="20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02" t="s">
        <v>140</v>
      </c>
      <c r="AU289" s="202" t="s">
        <v>88</v>
      </c>
      <c r="AV289" s="13" t="s">
        <v>88</v>
      </c>
      <c r="AW289" s="13" t="s">
        <v>34</v>
      </c>
      <c r="AX289" s="13" t="s">
        <v>86</v>
      </c>
      <c r="AY289" s="202" t="s">
        <v>131</v>
      </c>
    </row>
    <row r="290" s="2" customFormat="1" ht="21.75" customHeight="1">
      <c r="A290" s="38"/>
      <c r="B290" s="185"/>
      <c r="C290" s="186" t="s">
        <v>327</v>
      </c>
      <c r="D290" s="186" t="s">
        <v>134</v>
      </c>
      <c r="E290" s="187" t="s">
        <v>328</v>
      </c>
      <c r="F290" s="188" t="s">
        <v>329</v>
      </c>
      <c r="G290" s="189" t="s">
        <v>137</v>
      </c>
      <c r="H290" s="190">
        <v>27.600000000000001</v>
      </c>
      <c r="I290" s="191"/>
      <c r="J290" s="192">
        <f>ROUND(I290*H290,2)</f>
        <v>0</v>
      </c>
      <c r="K290" s="193"/>
      <c r="L290" s="39"/>
      <c r="M290" s="194" t="s">
        <v>1</v>
      </c>
      <c r="N290" s="195" t="s">
        <v>43</v>
      </c>
      <c r="O290" s="77"/>
      <c r="P290" s="196">
        <f>O290*H290</f>
        <v>0</v>
      </c>
      <c r="Q290" s="196">
        <v>0</v>
      </c>
      <c r="R290" s="196">
        <f>Q290*H290</f>
        <v>0</v>
      </c>
      <c r="S290" s="196">
        <v>0.034000000000000002</v>
      </c>
      <c r="T290" s="197">
        <f>S290*H290</f>
        <v>0.93840000000000012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98" t="s">
        <v>138</v>
      </c>
      <c r="AT290" s="198" t="s">
        <v>134</v>
      </c>
      <c r="AU290" s="198" t="s">
        <v>88</v>
      </c>
      <c r="AY290" s="19" t="s">
        <v>131</v>
      </c>
      <c r="BE290" s="199">
        <f>IF(N290="základní",J290,0)</f>
        <v>0</v>
      </c>
      <c r="BF290" s="199">
        <f>IF(N290="snížená",J290,0)</f>
        <v>0</v>
      </c>
      <c r="BG290" s="199">
        <f>IF(N290="zákl. přenesená",J290,0)</f>
        <v>0</v>
      </c>
      <c r="BH290" s="199">
        <f>IF(N290="sníž. přenesená",J290,0)</f>
        <v>0</v>
      </c>
      <c r="BI290" s="199">
        <f>IF(N290="nulová",J290,0)</f>
        <v>0</v>
      </c>
      <c r="BJ290" s="19" t="s">
        <v>86</v>
      </c>
      <c r="BK290" s="199">
        <f>ROUND(I290*H290,2)</f>
        <v>0</v>
      </c>
      <c r="BL290" s="19" t="s">
        <v>138</v>
      </c>
      <c r="BM290" s="198" t="s">
        <v>330</v>
      </c>
    </row>
    <row r="291" s="15" customFormat="1">
      <c r="A291" s="15"/>
      <c r="B291" s="217"/>
      <c r="C291" s="15"/>
      <c r="D291" s="201" t="s">
        <v>140</v>
      </c>
      <c r="E291" s="218" t="s">
        <v>1</v>
      </c>
      <c r="F291" s="219" t="s">
        <v>326</v>
      </c>
      <c r="G291" s="15"/>
      <c r="H291" s="218" t="s">
        <v>1</v>
      </c>
      <c r="I291" s="220"/>
      <c r="J291" s="15"/>
      <c r="K291" s="15"/>
      <c r="L291" s="217"/>
      <c r="M291" s="221"/>
      <c r="N291" s="222"/>
      <c r="O291" s="222"/>
      <c r="P291" s="222"/>
      <c r="Q291" s="222"/>
      <c r="R291" s="222"/>
      <c r="S291" s="222"/>
      <c r="T291" s="22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18" t="s">
        <v>140</v>
      </c>
      <c r="AU291" s="218" t="s">
        <v>88</v>
      </c>
      <c r="AV291" s="15" t="s">
        <v>86</v>
      </c>
      <c r="AW291" s="15" t="s">
        <v>34</v>
      </c>
      <c r="AX291" s="15" t="s">
        <v>78</v>
      </c>
      <c r="AY291" s="218" t="s">
        <v>131</v>
      </c>
    </row>
    <row r="292" s="13" customFormat="1">
      <c r="A292" s="13"/>
      <c r="B292" s="200"/>
      <c r="C292" s="13"/>
      <c r="D292" s="201" t="s">
        <v>140</v>
      </c>
      <c r="E292" s="202" t="s">
        <v>1</v>
      </c>
      <c r="F292" s="203" t="s">
        <v>276</v>
      </c>
      <c r="G292" s="13"/>
      <c r="H292" s="204">
        <v>27.600000000000001</v>
      </c>
      <c r="I292" s="205"/>
      <c r="J292" s="13"/>
      <c r="K292" s="13"/>
      <c r="L292" s="200"/>
      <c r="M292" s="206"/>
      <c r="N292" s="207"/>
      <c r="O292" s="207"/>
      <c r="P292" s="207"/>
      <c r="Q292" s="207"/>
      <c r="R292" s="207"/>
      <c r="S292" s="207"/>
      <c r="T292" s="20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02" t="s">
        <v>140</v>
      </c>
      <c r="AU292" s="202" t="s">
        <v>88</v>
      </c>
      <c r="AV292" s="13" t="s">
        <v>88</v>
      </c>
      <c r="AW292" s="13" t="s">
        <v>34</v>
      </c>
      <c r="AX292" s="13" t="s">
        <v>78</v>
      </c>
      <c r="AY292" s="202" t="s">
        <v>131</v>
      </c>
    </row>
    <row r="293" s="14" customFormat="1">
      <c r="A293" s="14"/>
      <c r="B293" s="209"/>
      <c r="C293" s="14"/>
      <c r="D293" s="201" t="s">
        <v>140</v>
      </c>
      <c r="E293" s="210" t="s">
        <v>1</v>
      </c>
      <c r="F293" s="211" t="s">
        <v>144</v>
      </c>
      <c r="G293" s="14"/>
      <c r="H293" s="212">
        <v>27.600000000000001</v>
      </c>
      <c r="I293" s="213"/>
      <c r="J293" s="14"/>
      <c r="K293" s="14"/>
      <c r="L293" s="209"/>
      <c r="M293" s="214"/>
      <c r="N293" s="215"/>
      <c r="O293" s="215"/>
      <c r="P293" s="215"/>
      <c r="Q293" s="215"/>
      <c r="R293" s="215"/>
      <c r="S293" s="215"/>
      <c r="T293" s="21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10" t="s">
        <v>140</v>
      </c>
      <c r="AU293" s="210" t="s">
        <v>88</v>
      </c>
      <c r="AV293" s="14" t="s">
        <v>138</v>
      </c>
      <c r="AW293" s="14" t="s">
        <v>34</v>
      </c>
      <c r="AX293" s="14" t="s">
        <v>86</v>
      </c>
      <c r="AY293" s="210" t="s">
        <v>131</v>
      </c>
    </row>
    <row r="294" s="2" customFormat="1" ht="16.5" customHeight="1">
      <c r="A294" s="38"/>
      <c r="B294" s="185"/>
      <c r="C294" s="186" t="s">
        <v>331</v>
      </c>
      <c r="D294" s="186" t="s">
        <v>134</v>
      </c>
      <c r="E294" s="187" t="s">
        <v>332</v>
      </c>
      <c r="F294" s="188" t="s">
        <v>333</v>
      </c>
      <c r="G294" s="189" t="s">
        <v>137</v>
      </c>
      <c r="H294" s="190">
        <v>4.6200000000000001</v>
      </c>
      <c r="I294" s="191"/>
      <c r="J294" s="192">
        <f>ROUND(I294*H294,2)</f>
        <v>0</v>
      </c>
      <c r="K294" s="193"/>
      <c r="L294" s="39"/>
      <c r="M294" s="194" t="s">
        <v>1</v>
      </c>
      <c r="N294" s="195" t="s">
        <v>43</v>
      </c>
      <c r="O294" s="77"/>
      <c r="P294" s="196">
        <f>O294*H294</f>
        <v>0</v>
      </c>
      <c r="Q294" s="196">
        <v>0</v>
      </c>
      <c r="R294" s="196">
        <f>Q294*H294</f>
        <v>0</v>
      </c>
      <c r="S294" s="196">
        <v>0.067000000000000004</v>
      </c>
      <c r="T294" s="197">
        <f>S294*H294</f>
        <v>0.30954000000000004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98" t="s">
        <v>138</v>
      </c>
      <c r="AT294" s="198" t="s">
        <v>134</v>
      </c>
      <c r="AU294" s="198" t="s">
        <v>88</v>
      </c>
      <c r="AY294" s="19" t="s">
        <v>131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9" t="s">
        <v>86</v>
      </c>
      <c r="BK294" s="199">
        <f>ROUND(I294*H294,2)</f>
        <v>0</v>
      </c>
      <c r="BL294" s="19" t="s">
        <v>138</v>
      </c>
      <c r="BM294" s="198" t="s">
        <v>334</v>
      </c>
    </row>
    <row r="295" s="15" customFormat="1">
      <c r="A295" s="15"/>
      <c r="B295" s="217"/>
      <c r="C295" s="15"/>
      <c r="D295" s="201" t="s">
        <v>140</v>
      </c>
      <c r="E295" s="218" t="s">
        <v>1</v>
      </c>
      <c r="F295" s="219" t="s">
        <v>335</v>
      </c>
      <c r="G295" s="15"/>
      <c r="H295" s="218" t="s">
        <v>1</v>
      </c>
      <c r="I295" s="220"/>
      <c r="J295" s="15"/>
      <c r="K295" s="15"/>
      <c r="L295" s="217"/>
      <c r="M295" s="221"/>
      <c r="N295" s="222"/>
      <c r="O295" s="222"/>
      <c r="P295" s="222"/>
      <c r="Q295" s="222"/>
      <c r="R295" s="222"/>
      <c r="S295" s="222"/>
      <c r="T295" s="22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18" t="s">
        <v>140</v>
      </c>
      <c r="AU295" s="218" t="s">
        <v>88</v>
      </c>
      <c r="AV295" s="15" t="s">
        <v>86</v>
      </c>
      <c r="AW295" s="15" t="s">
        <v>34</v>
      </c>
      <c r="AX295" s="15" t="s">
        <v>78</v>
      </c>
      <c r="AY295" s="218" t="s">
        <v>131</v>
      </c>
    </row>
    <row r="296" s="13" customFormat="1">
      <c r="A296" s="13"/>
      <c r="B296" s="200"/>
      <c r="C296" s="13"/>
      <c r="D296" s="201" t="s">
        <v>140</v>
      </c>
      <c r="E296" s="202" t="s">
        <v>1</v>
      </c>
      <c r="F296" s="203" t="s">
        <v>336</v>
      </c>
      <c r="G296" s="13"/>
      <c r="H296" s="204">
        <v>4.6200000000000001</v>
      </c>
      <c r="I296" s="205"/>
      <c r="J296" s="13"/>
      <c r="K296" s="13"/>
      <c r="L296" s="200"/>
      <c r="M296" s="206"/>
      <c r="N296" s="207"/>
      <c r="O296" s="207"/>
      <c r="P296" s="207"/>
      <c r="Q296" s="207"/>
      <c r="R296" s="207"/>
      <c r="S296" s="207"/>
      <c r="T296" s="20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02" t="s">
        <v>140</v>
      </c>
      <c r="AU296" s="202" t="s">
        <v>88</v>
      </c>
      <c r="AV296" s="13" t="s">
        <v>88</v>
      </c>
      <c r="AW296" s="13" t="s">
        <v>34</v>
      </c>
      <c r="AX296" s="13" t="s">
        <v>86</v>
      </c>
      <c r="AY296" s="202" t="s">
        <v>131</v>
      </c>
    </row>
    <row r="297" s="2" customFormat="1" ht="16.5" customHeight="1">
      <c r="A297" s="38"/>
      <c r="B297" s="185"/>
      <c r="C297" s="186" t="s">
        <v>337</v>
      </c>
      <c r="D297" s="186" t="s">
        <v>134</v>
      </c>
      <c r="E297" s="187" t="s">
        <v>338</v>
      </c>
      <c r="F297" s="188" t="s">
        <v>339</v>
      </c>
      <c r="G297" s="189" t="s">
        <v>137</v>
      </c>
      <c r="H297" s="190">
        <v>28.762</v>
      </c>
      <c r="I297" s="191"/>
      <c r="J297" s="192">
        <f>ROUND(I297*H297,2)</f>
        <v>0</v>
      </c>
      <c r="K297" s="193"/>
      <c r="L297" s="39"/>
      <c r="M297" s="194" t="s">
        <v>1</v>
      </c>
      <c r="N297" s="195" t="s">
        <v>43</v>
      </c>
      <c r="O297" s="77"/>
      <c r="P297" s="196">
        <f>O297*H297</f>
        <v>0</v>
      </c>
      <c r="Q297" s="196">
        <v>0</v>
      </c>
      <c r="R297" s="196">
        <f>Q297*H297</f>
        <v>0</v>
      </c>
      <c r="S297" s="196">
        <v>0.075999999999999998</v>
      </c>
      <c r="T297" s="197">
        <f>S297*H297</f>
        <v>2.1859120000000001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98" t="s">
        <v>138</v>
      </c>
      <c r="AT297" s="198" t="s">
        <v>134</v>
      </c>
      <c r="AU297" s="198" t="s">
        <v>88</v>
      </c>
      <c r="AY297" s="19" t="s">
        <v>131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9" t="s">
        <v>86</v>
      </c>
      <c r="BK297" s="199">
        <f>ROUND(I297*H297,2)</f>
        <v>0</v>
      </c>
      <c r="BL297" s="19" t="s">
        <v>138</v>
      </c>
      <c r="BM297" s="198" t="s">
        <v>340</v>
      </c>
    </row>
    <row r="298" s="15" customFormat="1">
      <c r="A298" s="15"/>
      <c r="B298" s="217"/>
      <c r="C298" s="15"/>
      <c r="D298" s="201" t="s">
        <v>140</v>
      </c>
      <c r="E298" s="218" t="s">
        <v>1</v>
      </c>
      <c r="F298" s="219" t="s">
        <v>341</v>
      </c>
      <c r="G298" s="15"/>
      <c r="H298" s="218" t="s">
        <v>1</v>
      </c>
      <c r="I298" s="220"/>
      <c r="J298" s="15"/>
      <c r="K298" s="15"/>
      <c r="L298" s="217"/>
      <c r="M298" s="221"/>
      <c r="N298" s="222"/>
      <c r="O298" s="222"/>
      <c r="P298" s="222"/>
      <c r="Q298" s="222"/>
      <c r="R298" s="222"/>
      <c r="S298" s="222"/>
      <c r="T298" s="22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18" t="s">
        <v>140</v>
      </c>
      <c r="AU298" s="218" t="s">
        <v>88</v>
      </c>
      <c r="AV298" s="15" t="s">
        <v>86</v>
      </c>
      <c r="AW298" s="15" t="s">
        <v>34</v>
      </c>
      <c r="AX298" s="15" t="s">
        <v>78</v>
      </c>
      <c r="AY298" s="218" t="s">
        <v>131</v>
      </c>
    </row>
    <row r="299" s="13" customFormat="1">
      <c r="A299" s="13"/>
      <c r="B299" s="200"/>
      <c r="C299" s="13"/>
      <c r="D299" s="201" t="s">
        <v>140</v>
      </c>
      <c r="E299" s="202" t="s">
        <v>1</v>
      </c>
      <c r="F299" s="203" t="s">
        <v>342</v>
      </c>
      <c r="G299" s="13"/>
      <c r="H299" s="204">
        <v>20.488</v>
      </c>
      <c r="I299" s="205"/>
      <c r="J299" s="13"/>
      <c r="K299" s="13"/>
      <c r="L299" s="200"/>
      <c r="M299" s="206"/>
      <c r="N299" s="207"/>
      <c r="O299" s="207"/>
      <c r="P299" s="207"/>
      <c r="Q299" s="207"/>
      <c r="R299" s="207"/>
      <c r="S299" s="207"/>
      <c r="T299" s="20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02" t="s">
        <v>140</v>
      </c>
      <c r="AU299" s="202" t="s">
        <v>88</v>
      </c>
      <c r="AV299" s="13" t="s">
        <v>88</v>
      </c>
      <c r="AW299" s="13" t="s">
        <v>34</v>
      </c>
      <c r="AX299" s="13" t="s">
        <v>78</v>
      </c>
      <c r="AY299" s="202" t="s">
        <v>131</v>
      </c>
    </row>
    <row r="300" s="15" customFormat="1">
      <c r="A300" s="15"/>
      <c r="B300" s="217"/>
      <c r="C300" s="15"/>
      <c r="D300" s="201" t="s">
        <v>140</v>
      </c>
      <c r="E300" s="218" t="s">
        <v>1</v>
      </c>
      <c r="F300" s="219" t="s">
        <v>343</v>
      </c>
      <c r="G300" s="15"/>
      <c r="H300" s="218" t="s">
        <v>1</v>
      </c>
      <c r="I300" s="220"/>
      <c r="J300" s="15"/>
      <c r="K300" s="15"/>
      <c r="L300" s="217"/>
      <c r="M300" s="221"/>
      <c r="N300" s="222"/>
      <c r="O300" s="222"/>
      <c r="P300" s="222"/>
      <c r="Q300" s="222"/>
      <c r="R300" s="222"/>
      <c r="S300" s="222"/>
      <c r="T300" s="22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18" t="s">
        <v>140</v>
      </c>
      <c r="AU300" s="218" t="s">
        <v>88</v>
      </c>
      <c r="AV300" s="15" t="s">
        <v>86</v>
      </c>
      <c r="AW300" s="15" t="s">
        <v>34</v>
      </c>
      <c r="AX300" s="15" t="s">
        <v>78</v>
      </c>
      <c r="AY300" s="218" t="s">
        <v>131</v>
      </c>
    </row>
    <row r="301" s="13" customFormat="1">
      <c r="A301" s="13"/>
      <c r="B301" s="200"/>
      <c r="C301" s="13"/>
      <c r="D301" s="201" t="s">
        <v>140</v>
      </c>
      <c r="E301" s="202" t="s">
        <v>1</v>
      </c>
      <c r="F301" s="203" t="s">
        <v>344</v>
      </c>
      <c r="G301" s="13"/>
      <c r="H301" s="204">
        <v>8.2739999999999991</v>
      </c>
      <c r="I301" s="205"/>
      <c r="J301" s="13"/>
      <c r="K301" s="13"/>
      <c r="L301" s="200"/>
      <c r="M301" s="206"/>
      <c r="N301" s="207"/>
      <c r="O301" s="207"/>
      <c r="P301" s="207"/>
      <c r="Q301" s="207"/>
      <c r="R301" s="207"/>
      <c r="S301" s="207"/>
      <c r="T301" s="20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2" t="s">
        <v>140</v>
      </c>
      <c r="AU301" s="202" t="s">
        <v>88</v>
      </c>
      <c r="AV301" s="13" t="s">
        <v>88</v>
      </c>
      <c r="AW301" s="13" t="s">
        <v>34</v>
      </c>
      <c r="AX301" s="13" t="s">
        <v>78</v>
      </c>
      <c r="AY301" s="202" t="s">
        <v>131</v>
      </c>
    </row>
    <row r="302" s="14" customFormat="1">
      <c r="A302" s="14"/>
      <c r="B302" s="209"/>
      <c r="C302" s="14"/>
      <c r="D302" s="201" t="s">
        <v>140</v>
      </c>
      <c r="E302" s="210" t="s">
        <v>1</v>
      </c>
      <c r="F302" s="211" t="s">
        <v>144</v>
      </c>
      <c r="G302" s="14"/>
      <c r="H302" s="212">
        <v>28.762</v>
      </c>
      <c r="I302" s="213"/>
      <c r="J302" s="14"/>
      <c r="K302" s="14"/>
      <c r="L302" s="209"/>
      <c r="M302" s="214"/>
      <c r="N302" s="215"/>
      <c r="O302" s="215"/>
      <c r="P302" s="215"/>
      <c r="Q302" s="215"/>
      <c r="R302" s="215"/>
      <c r="S302" s="215"/>
      <c r="T302" s="21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10" t="s">
        <v>140</v>
      </c>
      <c r="AU302" s="210" t="s">
        <v>88</v>
      </c>
      <c r="AV302" s="14" t="s">
        <v>138</v>
      </c>
      <c r="AW302" s="14" t="s">
        <v>34</v>
      </c>
      <c r="AX302" s="14" t="s">
        <v>86</v>
      </c>
      <c r="AY302" s="210" t="s">
        <v>131</v>
      </c>
    </row>
    <row r="303" s="2" customFormat="1" ht="33" customHeight="1">
      <c r="A303" s="38"/>
      <c r="B303" s="185"/>
      <c r="C303" s="186" t="s">
        <v>345</v>
      </c>
      <c r="D303" s="186" t="s">
        <v>134</v>
      </c>
      <c r="E303" s="187" t="s">
        <v>346</v>
      </c>
      <c r="F303" s="188" t="s">
        <v>347</v>
      </c>
      <c r="G303" s="189" t="s">
        <v>137</v>
      </c>
      <c r="H303" s="190">
        <v>159.16399999999999</v>
      </c>
      <c r="I303" s="191"/>
      <c r="J303" s="192">
        <f>ROUND(I303*H303,2)</f>
        <v>0</v>
      </c>
      <c r="K303" s="193"/>
      <c r="L303" s="39"/>
      <c r="M303" s="194" t="s">
        <v>1</v>
      </c>
      <c r="N303" s="195" t="s">
        <v>43</v>
      </c>
      <c r="O303" s="77"/>
      <c r="P303" s="196">
        <f>O303*H303</f>
        <v>0</v>
      </c>
      <c r="Q303" s="196">
        <v>0</v>
      </c>
      <c r="R303" s="196">
        <f>Q303*H303</f>
        <v>0</v>
      </c>
      <c r="S303" s="196">
        <v>0.016</v>
      </c>
      <c r="T303" s="197">
        <f>S303*H303</f>
        <v>2.546624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98" t="s">
        <v>138</v>
      </c>
      <c r="AT303" s="198" t="s">
        <v>134</v>
      </c>
      <c r="AU303" s="198" t="s">
        <v>88</v>
      </c>
      <c r="AY303" s="19" t="s">
        <v>131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9" t="s">
        <v>86</v>
      </c>
      <c r="BK303" s="199">
        <f>ROUND(I303*H303,2)</f>
        <v>0</v>
      </c>
      <c r="BL303" s="19" t="s">
        <v>138</v>
      </c>
      <c r="BM303" s="198" t="s">
        <v>348</v>
      </c>
    </row>
    <row r="304" s="13" customFormat="1">
      <c r="A304" s="13"/>
      <c r="B304" s="200"/>
      <c r="C304" s="13"/>
      <c r="D304" s="201" t="s">
        <v>140</v>
      </c>
      <c r="E304" s="202" t="s">
        <v>1</v>
      </c>
      <c r="F304" s="203" t="s">
        <v>283</v>
      </c>
      <c r="G304" s="13"/>
      <c r="H304" s="204">
        <v>159.16399999999999</v>
      </c>
      <c r="I304" s="205"/>
      <c r="J304" s="13"/>
      <c r="K304" s="13"/>
      <c r="L304" s="200"/>
      <c r="M304" s="206"/>
      <c r="N304" s="207"/>
      <c r="O304" s="207"/>
      <c r="P304" s="207"/>
      <c r="Q304" s="207"/>
      <c r="R304" s="207"/>
      <c r="S304" s="207"/>
      <c r="T304" s="20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02" t="s">
        <v>140</v>
      </c>
      <c r="AU304" s="202" t="s">
        <v>88</v>
      </c>
      <c r="AV304" s="13" t="s">
        <v>88</v>
      </c>
      <c r="AW304" s="13" t="s">
        <v>34</v>
      </c>
      <c r="AX304" s="13" t="s">
        <v>86</v>
      </c>
      <c r="AY304" s="202" t="s">
        <v>131</v>
      </c>
    </row>
    <row r="305" s="12" customFormat="1" ht="22.8" customHeight="1">
      <c r="A305" s="12"/>
      <c r="B305" s="172"/>
      <c r="C305" s="12"/>
      <c r="D305" s="173" t="s">
        <v>77</v>
      </c>
      <c r="E305" s="183" t="s">
        <v>349</v>
      </c>
      <c r="F305" s="183" t="s">
        <v>350</v>
      </c>
      <c r="G305" s="12"/>
      <c r="H305" s="12"/>
      <c r="I305" s="175"/>
      <c r="J305" s="184">
        <f>BK305</f>
        <v>0</v>
      </c>
      <c r="K305" s="12"/>
      <c r="L305" s="172"/>
      <c r="M305" s="177"/>
      <c r="N305" s="178"/>
      <c r="O305" s="178"/>
      <c r="P305" s="179">
        <f>SUM(P306:P310)</f>
        <v>0</v>
      </c>
      <c r="Q305" s="178"/>
      <c r="R305" s="179">
        <f>SUM(R306:R310)</f>
        <v>0</v>
      </c>
      <c r="S305" s="178"/>
      <c r="T305" s="180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73" t="s">
        <v>86</v>
      </c>
      <c r="AT305" s="181" t="s">
        <v>77</v>
      </c>
      <c r="AU305" s="181" t="s">
        <v>86</v>
      </c>
      <c r="AY305" s="173" t="s">
        <v>131</v>
      </c>
      <c r="BK305" s="182">
        <f>SUM(BK306:BK310)</f>
        <v>0</v>
      </c>
    </row>
    <row r="306" s="2" customFormat="1" ht="21.75" customHeight="1">
      <c r="A306" s="38"/>
      <c r="B306" s="185"/>
      <c r="C306" s="186" t="s">
        <v>351</v>
      </c>
      <c r="D306" s="186" t="s">
        <v>134</v>
      </c>
      <c r="E306" s="187" t="s">
        <v>352</v>
      </c>
      <c r="F306" s="188" t="s">
        <v>353</v>
      </c>
      <c r="G306" s="189" t="s">
        <v>354</v>
      </c>
      <c r="H306" s="190">
        <v>12.757999999999999</v>
      </c>
      <c r="I306" s="191"/>
      <c r="J306" s="192">
        <f>ROUND(I306*H306,2)</f>
        <v>0</v>
      </c>
      <c r="K306" s="193"/>
      <c r="L306" s="39"/>
      <c r="M306" s="194" t="s">
        <v>1</v>
      </c>
      <c r="N306" s="195" t="s">
        <v>43</v>
      </c>
      <c r="O306" s="77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98" t="s">
        <v>138</v>
      </c>
      <c r="AT306" s="198" t="s">
        <v>134</v>
      </c>
      <c r="AU306" s="198" t="s">
        <v>88</v>
      </c>
      <c r="AY306" s="19" t="s">
        <v>131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9" t="s">
        <v>86</v>
      </c>
      <c r="BK306" s="199">
        <f>ROUND(I306*H306,2)</f>
        <v>0</v>
      </c>
      <c r="BL306" s="19" t="s">
        <v>138</v>
      </c>
      <c r="BM306" s="198" t="s">
        <v>355</v>
      </c>
    </row>
    <row r="307" s="2" customFormat="1" ht="21.75" customHeight="1">
      <c r="A307" s="38"/>
      <c r="B307" s="185"/>
      <c r="C307" s="186" t="s">
        <v>356</v>
      </c>
      <c r="D307" s="186" t="s">
        <v>134</v>
      </c>
      <c r="E307" s="187" t="s">
        <v>357</v>
      </c>
      <c r="F307" s="188" t="s">
        <v>358</v>
      </c>
      <c r="G307" s="189" t="s">
        <v>354</v>
      </c>
      <c r="H307" s="190">
        <v>12.757999999999999</v>
      </c>
      <c r="I307" s="191"/>
      <c r="J307" s="192">
        <f>ROUND(I307*H307,2)</f>
        <v>0</v>
      </c>
      <c r="K307" s="193"/>
      <c r="L307" s="39"/>
      <c r="M307" s="194" t="s">
        <v>1</v>
      </c>
      <c r="N307" s="195" t="s">
        <v>43</v>
      </c>
      <c r="O307" s="77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98" t="s">
        <v>138</v>
      </c>
      <c r="AT307" s="198" t="s">
        <v>134</v>
      </c>
      <c r="AU307" s="198" t="s">
        <v>88</v>
      </c>
      <c r="AY307" s="19" t="s">
        <v>131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19" t="s">
        <v>86</v>
      </c>
      <c r="BK307" s="199">
        <f>ROUND(I307*H307,2)</f>
        <v>0</v>
      </c>
      <c r="BL307" s="19" t="s">
        <v>138</v>
      </c>
      <c r="BM307" s="198" t="s">
        <v>359</v>
      </c>
    </row>
    <row r="308" s="2" customFormat="1" ht="21.75" customHeight="1">
      <c r="A308" s="38"/>
      <c r="B308" s="185"/>
      <c r="C308" s="186" t="s">
        <v>360</v>
      </c>
      <c r="D308" s="186" t="s">
        <v>134</v>
      </c>
      <c r="E308" s="187" t="s">
        <v>361</v>
      </c>
      <c r="F308" s="188" t="s">
        <v>362</v>
      </c>
      <c r="G308" s="189" t="s">
        <v>354</v>
      </c>
      <c r="H308" s="190">
        <v>114.822</v>
      </c>
      <c r="I308" s="191"/>
      <c r="J308" s="192">
        <f>ROUND(I308*H308,2)</f>
        <v>0</v>
      </c>
      <c r="K308" s="193"/>
      <c r="L308" s="39"/>
      <c r="M308" s="194" t="s">
        <v>1</v>
      </c>
      <c r="N308" s="195" t="s">
        <v>43</v>
      </c>
      <c r="O308" s="77"/>
      <c r="P308" s="196">
        <f>O308*H308</f>
        <v>0</v>
      </c>
      <c r="Q308" s="196">
        <v>0</v>
      </c>
      <c r="R308" s="196">
        <f>Q308*H308</f>
        <v>0</v>
      </c>
      <c r="S308" s="196">
        <v>0</v>
      </c>
      <c r="T308" s="19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98" t="s">
        <v>138</v>
      </c>
      <c r="AT308" s="198" t="s">
        <v>134</v>
      </c>
      <c r="AU308" s="198" t="s">
        <v>88</v>
      </c>
      <c r="AY308" s="19" t="s">
        <v>131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9" t="s">
        <v>86</v>
      </c>
      <c r="BK308" s="199">
        <f>ROUND(I308*H308,2)</f>
        <v>0</v>
      </c>
      <c r="BL308" s="19" t="s">
        <v>138</v>
      </c>
      <c r="BM308" s="198" t="s">
        <v>363</v>
      </c>
    </row>
    <row r="309" s="13" customFormat="1">
      <c r="A309" s="13"/>
      <c r="B309" s="200"/>
      <c r="C309" s="13"/>
      <c r="D309" s="201" t="s">
        <v>140</v>
      </c>
      <c r="E309" s="202" t="s">
        <v>1</v>
      </c>
      <c r="F309" s="203" t="s">
        <v>364</v>
      </c>
      <c r="G309" s="13"/>
      <c r="H309" s="204">
        <v>114.822</v>
      </c>
      <c r="I309" s="205"/>
      <c r="J309" s="13"/>
      <c r="K309" s="13"/>
      <c r="L309" s="200"/>
      <c r="M309" s="206"/>
      <c r="N309" s="207"/>
      <c r="O309" s="207"/>
      <c r="P309" s="207"/>
      <c r="Q309" s="207"/>
      <c r="R309" s="207"/>
      <c r="S309" s="207"/>
      <c r="T309" s="20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02" t="s">
        <v>140</v>
      </c>
      <c r="AU309" s="202" t="s">
        <v>88</v>
      </c>
      <c r="AV309" s="13" t="s">
        <v>88</v>
      </c>
      <c r="AW309" s="13" t="s">
        <v>34</v>
      </c>
      <c r="AX309" s="13" t="s">
        <v>86</v>
      </c>
      <c r="AY309" s="202" t="s">
        <v>131</v>
      </c>
    </row>
    <row r="310" s="2" customFormat="1" ht="21.75" customHeight="1">
      <c r="A310" s="38"/>
      <c r="B310" s="185"/>
      <c r="C310" s="186" t="s">
        <v>365</v>
      </c>
      <c r="D310" s="186" t="s">
        <v>134</v>
      </c>
      <c r="E310" s="187" t="s">
        <v>366</v>
      </c>
      <c r="F310" s="188" t="s">
        <v>367</v>
      </c>
      <c r="G310" s="189" t="s">
        <v>354</v>
      </c>
      <c r="H310" s="190">
        <v>12.757999999999999</v>
      </c>
      <c r="I310" s="191"/>
      <c r="J310" s="192">
        <f>ROUND(I310*H310,2)</f>
        <v>0</v>
      </c>
      <c r="K310" s="193"/>
      <c r="L310" s="39"/>
      <c r="M310" s="194" t="s">
        <v>1</v>
      </c>
      <c r="N310" s="195" t="s">
        <v>43</v>
      </c>
      <c r="O310" s="77"/>
      <c r="P310" s="196">
        <f>O310*H310</f>
        <v>0</v>
      </c>
      <c r="Q310" s="196">
        <v>0</v>
      </c>
      <c r="R310" s="196">
        <f>Q310*H310</f>
        <v>0</v>
      </c>
      <c r="S310" s="196">
        <v>0</v>
      </c>
      <c r="T310" s="19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98" t="s">
        <v>138</v>
      </c>
      <c r="AT310" s="198" t="s">
        <v>134</v>
      </c>
      <c r="AU310" s="198" t="s">
        <v>88</v>
      </c>
      <c r="AY310" s="19" t="s">
        <v>131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9" t="s">
        <v>86</v>
      </c>
      <c r="BK310" s="199">
        <f>ROUND(I310*H310,2)</f>
        <v>0</v>
      </c>
      <c r="BL310" s="19" t="s">
        <v>138</v>
      </c>
      <c r="BM310" s="198" t="s">
        <v>368</v>
      </c>
    </row>
    <row r="311" s="12" customFormat="1" ht="22.8" customHeight="1">
      <c r="A311" s="12"/>
      <c r="B311" s="172"/>
      <c r="C311" s="12"/>
      <c r="D311" s="173" t="s">
        <v>77</v>
      </c>
      <c r="E311" s="183" t="s">
        <v>369</v>
      </c>
      <c r="F311" s="183" t="s">
        <v>370</v>
      </c>
      <c r="G311" s="12"/>
      <c r="H311" s="12"/>
      <c r="I311" s="175"/>
      <c r="J311" s="184">
        <f>BK311</f>
        <v>0</v>
      </c>
      <c r="K311" s="12"/>
      <c r="L311" s="172"/>
      <c r="M311" s="177"/>
      <c r="N311" s="178"/>
      <c r="O311" s="178"/>
      <c r="P311" s="179">
        <f>P312</f>
        <v>0</v>
      </c>
      <c r="Q311" s="178"/>
      <c r="R311" s="179">
        <f>R312</f>
        <v>0</v>
      </c>
      <c r="S311" s="178"/>
      <c r="T311" s="180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73" t="s">
        <v>86</v>
      </c>
      <c r="AT311" s="181" t="s">
        <v>77</v>
      </c>
      <c r="AU311" s="181" t="s">
        <v>86</v>
      </c>
      <c r="AY311" s="173" t="s">
        <v>131</v>
      </c>
      <c r="BK311" s="182">
        <f>BK312</f>
        <v>0</v>
      </c>
    </row>
    <row r="312" s="2" customFormat="1" ht="16.5" customHeight="1">
      <c r="A312" s="38"/>
      <c r="B312" s="185"/>
      <c r="C312" s="186" t="s">
        <v>371</v>
      </c>
      <c r="D312" s="186" t="s">
        <v>134</v>
      </c>
      <c r="E312" s="187" t="s">
        <v>372</v>
      </c>
      <c r="F312" s="188" t="s">
        <v>373</v>
      </c>
      <c r="G312" s="189" t="s">
        <v>354</v>
      </c>
      <c r="H312" s="190">
        <v>5.508</v>
      </c>
      <c r="I312" s="191"/>
      <c r="J312" s="192">
        <f>ROUND(I312*H312,2)</f>
        <v>0</v>
      </c>
      <c r="K312" s="193"/>
      <c r="L312" s="39"/>
      <c r="M312" s="194" t="s">
        <v>1</v>
      </c>
      <c r="N312" s="195" t="s">
        <v>43</v>
      </c>
      <c r="O312" s="77"/>
      <c r="P312" s="196">
        <f>O312*H312</f>
        <v>0</v>
      </c>
      <c r="Q312" s="196">
        <v>0</v>
      </c>
      <c r="R312" s="196">
        <f>Q312*H312</f>
        <v>0</v>
      </c>
      <c r="S312" s="196">
        <v>0</v>
      </c>
      <c r="T312" s="19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98" t="s">
        <v>138</v>
      </c>
      <c r="AT312" s="198" t="s">
        <v>134</v>
      </c>
      <c r="AU312" s="198" t="s">
        <v>88</v>
      </c>
      <c r="AY312" s="19" t="s">
        <v>131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9" t="s">
        <v>86</v>
      </c>
      <c r="BK312" s="199">
        <f>ROUND(I312*H312,2)</f>
        <v>0</v>
      </c>
      <c r="BL312" s="19" t="s">
        <v>138</v>
      </c>
      <c r="BM312" s="198" t="s">
        <v>374</v>
      </c>
    </row>
    <row r="313" s="12" customFormat="1" ht="25.92" customHeight="1">
      <c r="A313" s="12"/>
      <c r="B313" s="172"/>
      <c r="C313" s="12"/>
      <c r="D313" s="173" t="s">
        <v>77</v>
      </c>
      <c r="E313" s="174" t="s">
        <v>375</v>
      </c>
      <c r="F313" s="174" t="s">
        <v>376</v>
      </c>
      <c r="G313" s="12"/>
      <c r="H313" s="12"/>
      <c r="I313" s="175"/>
      <c r="J313" s="176">
        <f>BK313</f>
        <v>0</v>
      </c>
      <c r="K313" s="12"/>
      <c r="L313" s="172"/>
      <c r="M313" s="177"/>
      <c r="N313" s="178"/>
      <c r="O313" s="178"/>
      <c r="P313" s="179">
        <f>P314+P323+P326+P328+P331+P348+P387+P398+P416+P449+P524+P571</f>
        <v>0</v>
      </c>
      <c r="Q313" s="178"/>
      <c r="R313" s="179">
        <f>R314+R323+R326+R328+R331+R348+R387+R398+R416+R449+R524+R571</f>
        <v>9.9180662500000025</v>
      </c>
      <c r="S313" s="178"/>
      <c r="T313" s="180">
        <f>T314+T323+T326+T328+T331+T348+T387+T398+T416+T449+T524+T571</f>
        <v>6.6744547999999995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73" t="s">
        <v>88</v>
      </c>
      <c r="AT313" s="181" t="s">
        <v>77</v>
      </c>
      <c r="AU313" s="181" t="s">
        <v>78</v>
      </c>
      <c r="AY313" s="173" t="s">
        <v>131</v>
      </c>
      <c r="BK313" s="182">
        <f>BK314+BK323+BK326+BK328+BK331+BK348+BK387+BK398+BK416+BK449+BK524+BK571</f>
        <v>0</v>
      </c>
    </row>
    <row r="314" s="12" customFormat="1" ht="22.8" customHeight="1">
      <c r="A314" s="12"/>
      <c r="B314" s="172"/>
      <c r="C314" s="12"/>
      <c r="D314" s="173" t="s">
        <v>77</v>
      </c>
      <c r="E314" s="183" t="s">
        <v>377</v>
      </c>
      <c r="F314" s="183" t="s">
        <v>378</v>
      </c>
      <c r="G314" s="12"/>
      <c r="H314" s="12"/>
      <c r="I314" s="175"/>
      <c r="J314" s="184">
        <f>BK314</f>
        <v>0</v>
      </c>
      <c r="K314" s="12"/>
      <c r="L314" s="172"/>
      <c r="M314" s="177"/>
      <c r="N314" s="178"/>
      <c r="O314" s="178"/>
      <c r="P314" s="179">
        <f>SUM(P315:P322)</f>
        <v>0</v>
      </c>
      <c r="Q314" s="178"/>
      <c r="R314" s="179">
        <f>SUM(R315:R322)</f>
        <v>1.6980400499999999</v>
      </c>
      <c r="S314" s="178"/>
      <c r="T314" s="180">
        <f>SUM(T315:T322)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73" t="s">
        <v>88</v>
      </c>
      <c r="AT314" s="181" t="s">
        <v>77</v>
      </c>
      <c r="AU314" s="181" t="s">
        <v>86</v>
      </c>
      <c r="AY314" s="173" t="s">
        <v>131</v>
      </c>
      <c r="BK314" s="182">
        <f>SUM(BK315:BK322)</f>
        <v>0</v>
      </c>
    </row>
    <row r="315" s="2" customFormat="1" ht="21.75" customHeight="1">
      <c r="A315" s="38"/>
      <c r="B315" s="185"/>
      <c r="C315" s="186" t="s">
        <v>379</v>
      </c>
      <c r="D315" s="186" t="s">
        <v>134</v>
      </c>
      <c r="E315" s="187" t="s">
        <v>380</v>
      </c>
      <c r="F315" s="188" t="s">
        <v>381</v>
      </c>
      <c r="G315" s="189" t="s">
        <v>137</v>
      </c>
      <c r="H315" s="190">
        <v>359.37400000000002</v>
      </c>
      <c r="I315" s="191"/>
      <c r="J315" s="192">
        <f>ROUND(I315*H315,2)</f>
        <v>0</v>
      </c>
      <c r="K315" s="193"/>
      <c r="L315" s="39"/>
      <c r="M315" s="194" t="s">
        <v>1</v>
      </c>
      <c r="N315" s="195" t="s">
        <v>43</v>
      </c>
      <c r="O315" s="77"/>
      <c r="P315" s="196">
        <f>O315*H315</f>
        <v>0</v>
      </c>
      <c r="Q315" s="196">
        <v>0</v>
      </c>
      <c r="R315" s="196">
        <f>Q315*H315</f>
        <v>0</v>
      </c>
      <c r="S315" s="196">
        <v>0</v>
      </c>
      <c r="T315" s="19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98" t="s">
        <v>250</v>
      </c>
      <c r="AT315" s="198" t="s">
        <v>134</v>
      </c>
      <c r="AU315" s="198" t="s">
        <v>88</v>
      </c>
      <c r="AY315" s="19" t="s">
        <v>131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9" t="s">
        <v>86</v>
      </c>
      <c r="BK315" s="199">
        <f>ROUND(I315*H315,2)</f>
        <v>0</v>
      </c>
      <c r="BL315" s="19" t="s">
        <v>250</v>
      </c>
      <c r="BM315" s="198" t="s">
        <v>382</v>
      </c>
    </row>
    <row r="316" s="13" customFormat="1">
      <c r="A316" s="13"/>
      <c r="B316" s="200"/>
      <c r="C316" s="13"/>
      <c r="D316" s="201" t="s">
        <v>140</v>
      </c>
      <c r="E316" s="202" t="s">
        <v>1</v>
      </c>
      <c r="F316" s="203" t="s">
        <v>383</v>
      </c>
      <c r="G316" s="13"/>
      <c r="H316" s="204">
        <v>359.37400000000002</v>
      </c>
      <c r="I316" s="205"/>
      <c r="J316" s="13"/>
      <c r="K316" s="13"/>
      <c r="L316" s="200"/>
      <c r="M316" s="206"/>
      <c r="N316" s="207"/>
      <c r="O316" s="207"/>
      <c r="P316" s="207"/>
      <c r="Q316" s="207"/>
      <c r="R316" s="207"/>
      <c r="S316" s="207"/>
      <c r="T316" s="20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02" t="s">
        <v>140</v>
      </c>
      <c r="AU316" s="202" t="s">
        <v>88</v>
      </c>
      <c r="AV316" s="13" t="s">
        <v>88</v>
      </c>
      <c r="AW316" s="13" t="s">
        <v>34</v>
      </c>
      <c r="AX316" s="13" t="s">
        <v>86</v>
      </c>
      <c r="AY316" s="202" t="s">
        <v>131</v>
      </c>
    </row>
    <row r="317" s="2" customFormat="1" ht="21.75" customHeight="1">
      <c r="A317" s="38"/>
      <c r="B317" s="185"/>
      <c r="C317" s="232" t="s">
        <v>384</v>
      </c>
      <c r="D317" s="232" t="s">
        <v>175</v>
      </c>
      <c r="E317" s="233" t="s">
        <v>385</v>
      </c>
      <c r="F317" s="234" t="s">
        <v>386</v>
      </c>
      <c r="G317" s="235" t="s">
        <v>137</v>
      </c>
      <c r="H317" s="236">
        <v>366.56099999999998</v>
      </c>
      <c r="I317" s="237"/>
      <c r="J317" s="238">
        <f>ROUND(I317*H317,2)</f>
        <v>0</v>
      </c>
      <c r="K317" s="239"/>
      <c r="L317" s="240"/>
      <c r="M317" s="241" t="s">
        <v>1</v>
      </c>
      <c r="N317" s="242" t="s">
        <v>43</v>
      </c>
      <c r="O317" s="77"/>
      <c r="P317" s="196">
        <f>O317*H317</f>
        <v>0</v>
      </c>
      <c r="Q317" s="196">
        <v>0.0035000000000000001</v>
      </c>
      <c r="R317" s="196">
        <f>Q317*H317</f>
        <v>1.2829634999999999</v>
      </c>
      <c r="S317" s="196">
        <v>0</v>
      </c>
      <c r="T317" s="19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98" t="s">
        <v>345</v>
      </c>
      <c r="AT317" s="198" t="s">
        <v>175</v>
      </c>
      <c r="AU317" s="198" t="s">
        <v>88</v>
      </c>
      <c r="AY317" s="19" t="s">
        <v>131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9" t="s">
        <v>86</v>
      </c>
      <c r="BK317" s="199">
        <f>ROUND(I317*H317,2)</f>
        <v>0</v>
      </c>
      <c r="BL317" s="19" t="s">
        <v>250</v>
      </c>
      <c r="BM317" s="198" t="s">
        <v>387</v>
      </c>
    </row>
    <row r="318" s="13" customFormat="1">
      <c r="A318" s="13"/>
      <c r="B318" s="200"/>
      <c r="C318" s="13"/>
      <c r="D318" s="201" t="s">
        <v>140</v>
      </c>
      <c r="E318" s="202" t="s">
        <v>1</v>
      </c>
      <c r="F318" s="203" t="s">
        <v>388</v>
      </c>
      <c r="G318" s="13"/>
      <c r="H318" s="204">
        <v>366.56099999999998</v>
      </c>
      <c r="I318" s="205"/>
      <c r="J318" s="13"/>
      <c r="K318" s="13"/>
      <c r="L318" s="200"/>
      <c r="M318" s="206"/>
      <c r="N318" s="207"/>
      <c r="O318" s="207"/>
      <c r="P318" s="207"/>
      <c r="Q318" s="207"/>
      <c r="R318" s="207"/>
      <c r="S318" s="207"/>
      <c r="T318" s="20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02" t="s">
        <v>140</v>
      </c>
      <c r="AU318" s="202" t="s">
        <v>88</v>
      </c>
      <c r="AV318" s="13" t="s">
        <v>88</v>
      </c>
      <c r="AW318" s="13" t="s">
        <v>34</v>
      </c>
      <c r="AX318" s="13" t="s">
        <v>86</v>
      </c>
      <c r="AY318" s="202" t="s">
        <v>131</v>
      </c>
    </row>
    <row r="319" s="2" customFormat="1" ht="21.75" customHeight="1">
      <c r="A319" s="38"/>
      <c r="B319" s="185"/>
      <c r="C319" s="186" t="s">
        <v>389</v>
      </c>
      <c r="D319" s="186" t="s">
        <v>134</v>
      </c>
      <c r="E319" s="187" t="s">
        <v>390</v>
      </c>
      <c r="F319" s="188" t="s">
        <v>391</v>
      </c>
      <c r="G319" s="189" t="s">
        <v>137</v>
      </c>
      <c r="H319" s="190">
        <v>359.37400000000002</v>
      </c>
      <c r="I319" s="191"/>
      <c r="J319" s="192">
        <f>ROUND(I319*H319,2)</f>
        <v>0</v>
      </c>
      <c r="K319" s="193"/>
      <c r="L319" s="39"/>
      <c r="M319" s="194" t="s">
        <v>1</v>
      </c>
      <c r="N319" s="195" t="s">
        <v>43</v>
      </c>
      <c r="O319" s="77"/>
      <c r="P319" s="196">
        <f>O319*H319</f>
        <v>0</v>
      </c>
      <c r="Q319" s="196">
        <v>0</v>
      </c>
      <c r="R319" s="196">
        <f>Q319*H319</f>
        <v>0</v>
      </c>
      <c r="S319" s="196">
        <v>0</v>
      </c>
      <c r="T319" s="197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98" t="s">
        <v>250</v>
      </c>
      <c r="AT319" s="198" t="s">
        <v>134</v>
      </c>
      <c r="AU319" s="198" t="s">
        <v>88</v>
      </c>
      <c r="AY319" s="19" t="s">
        <v>131</v>
      </c>
      <c r="BE319" s="199">
        <f>IF(N319="základní",J319,0)</f>
        <v>0</v>
      </c>
      <c r="BF319" s="199">
        <f>IF(N319="snížená",J319,0)</f>
        <v>0</v>
      </c>
      <c r="BG319" s="199">
        <f>IF(N319="zákl. přenesená",J319,0)</f>
        <v>0</v>
      </c>
      <c r="BH319" s="199">
        <f>IF(N319="sníž. přenesená",J319,0)</f>
        <v>0</v>
      </c>
      <c r="BI319" s="199">
        <f>IF(N319="nulová",J319,0)</f>
        <v>0</v>
      </c>
      <c r="BJ319" s="19" t="s">
        <v>86</v>
      </c>
      <c r="BK319" s="199">
        <f>ROUND(I319*H319,2)</f>
        <v>0</v>
      </c>
      <c r="BL319" s="19" t="s">
        <v>250</v>
      </c>
      <c r="BM319" s="198" t="s">
        <v>392</v>
      </c>
    </row>
    <row r="320" s="2" customFormat="1" ht="21.75" customHeight="1">
      <c r="A320" s="38"/>
      <c r="B320" s="185"/>
      <c r="C320" s="232" t="s">
        <v>393</v>
      </c>
      <c r="D320" s="232" t="s">
        <v>175</v>
      </c>
      <c r="E320" s="233" t="s">
        <v>394</v>
      </c>
      <c r="F320" s="234" t="s">
        <v>395</v>
      </c>
      <c r="G320" s="235" t="s">
        <v>137</v>
      </c>
      <c r="H320" s="236">
        <v>395.31099999999998</v>
      </c>
      <c r="I320" s="237"/>
      <c r="J320" s="238">
        <f>ROUND(I320*H320,2)</f>
        <v>0</v>
      </c>
      <c r="K320" s="239"/>
      <c r="L320" s="240"/>
      <c r="M320" s="241" t="s">
        <v>1</v>
      </c>
      <c r="N320" s="242" t="s">
        <v>43</v>
      </c>
      <c r="O320" s="77"/>
      <c r="P320" s="196">
        <f>O320*H320</f>
        <v>0</v>
      </c>
      <c r="Q320" s="196">
        <v>0.0010499999999999999</v>
      </c>
      <c r="R320" s="196">
        <f>Q320*H320</f>
        <v>0.41507654999999993</v>
      </c>
      <c r="S320" s="196">
        <v>0</v>
      </c>
      <c r="T320" s="19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98" t="s">
        <v>345</v>
      </c>
      <c r="AT320" s="198" t="s">
        <v>175</v>
      </c>
      <c r="AU320" s="198" t="s">
        <v>88</v>
      </c>
      <c r="AY320" s="19" t="s">
        <v>131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9" t="s">
        <v>86</v>
      </c>
      <c r="BK320" s="199">
        <f>ROUND(I320*H320,2)</f>
        <v>0</v>
      </c>
      <c r="BL320" s="19" t="s">
        <v>250</v>
      </c>
      <c r="BM320" s="198" t="s">
        <v>396</v>
      </c>
    </row>
    <row r="321" s="13" customFormat="1">
      <c r="A321" s="13"/>
      <c r="B321" s="200"/>
      <c r="C321" s="13"/>
      <c r="D321" s="201" t="s">
        <v>140</v>
      </c>
      <c r="E321" s="202" t="s">
        <v>1</v>
      </c>
      <c r="F321" s="203" t="s">
        <v>397</v>
      </c>
      <c r="G321" s="13"/>
      <c r="H321" s="204">
        <v>395.31099999999998</v>
      </c>
      <c r="I321" s="205"/>
      <c r="J321" s="13"/>
      <c r="K321" s="13"/>
      <c r="L321" s="200"/>
      <c r="M321" s="206"/>
      <c r="N321" s="207"/>
      <c r="O321" s="207"/>
      <c r="P321" s="207"/>
      <c r="Q321" s="207"/>
      <c r="R321" s="207"/>
      <c r="S321" s="207"/>
      <c r="T321" s="20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02" t="s">
        <v>140</v>
      </c>
      <c r="AU321" s="202" t="s">
        <v>88</v>
      </c>
      <c r="AV321" s="13" t="s">
        <v>88</v>
      </c>
      <c r="AW321" s="13" t="s">
        <v>34</v>
      </c>
      <c r="AX321" s="13" t="s">
        <v>86</v>
      </c>
      <c r="AY321" s="202" t="s">
        <v>131</v>
      </c>
    </row>
    <row r="322" s="2" customFormat="1" ht="21.75" customHeight="1">
      <c r="A322" s="38"/>
      <c r="B322" s="185"/>
      <c r="C322" s="186" t="s">
        <v>398</v>
      </c>
      <c r="D322" s="186" t="s">
        <v>134</v>
      </c>
      <c r="E322" s="187" t="s">
        <v>399</v>
      </c>
      <c r="F322" s="188" t="s">
        <v>400</v>
      </c>
      <c r="G322" s="189" t="s">
        <v>401</v>
      </c>
      <c r="H322" s="243"/>
      <c r="I322" s="191"/>
      <c r="J322" s="192">
        <f>ROUND(I322*H322,2)</f>
        <v>0</v>
      </c>
      <c r="K322" s="193"/>
      <c r="L322" s="39"/>
      <c r="M322" s="194" t="s">
        <v>1</v>
      </c>
      <c r="N322" s="195" t="s">
        <v>43</v>
      </c>
      <c r="O322" s="77"/>
      <c r="P322" s="196">
        <f>O322*H322</f>
        <v>0</v>
      </c>
      <c r="Q322" s="196">
        <v>0</v>
      </c>
      <c r="R322" s="196">
        <f>Q322*H322</f>
        <v>0</v>
      </c>
      <c r="S322" s="196">
        <v>0</v>
      </c>
      <c r="T322" s="19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98" t="s">
        <v>250</v>
      </c>
      <c r="AT322" s="198" t="s">
        <v>134</v>
      </c>
      <c r="AU322" s="198" t="s">
        <v>88</v>
      </c>
      <c r="AY322" s="19" t="s">
        <v>131</v>
      </c>
      <c r="BE322" s="199">
        <f>IF(N322="základní",J322,0)</f>
        <v>0</v>
      </c>
      <c r="BF322" s="199">
        <f>IF(N322="snížená",J322,0)</f>
        <v>0</v>
      </c>
      <c r="BG322" s="199">
        <f>IF(N322="zákl. přenesená",J322,0)</f>
        <v>0</v>
      </c>
      <c r="BH322" s="199">
        <f>IF(N322="sníž. přenesená",J322,0)</f>
        <v>0</v>
      </c>
      <c r="BI322" s="199">
        <f>IF(N322="nulová",J322,0)</f>
        <v>0</v>
      </c>
      <c r="BJ322" s="19" t="s">
        <v>86</v>
      </c>
      <c r="BK322" s="199">
        <f>ROUND(I322*H322,2)</f>
        <v>0</v>
      </c>
      <c r="BL322" s="19" t="s">
        <v>250</v>
      </c>
      <c r="BM322" s="198" t="s">
        <v>402</v>
      </c>
    </row>
    <row r="323" s="12" customFormat="1" ht="22.8" customHeight="1">
      <c r="A323" s="12"/>
      <c r="B323" s="172"/>
      <c r="C323" s="12"/>
      <c r="D323" s="173" t="s">
        <v>77</v>
      </c>
      <c r="E323" s="183" t="s">
        <v>403</v>
      </c>
      <c r="F323" s="183" t="s">
        <v>404</v>
      </c>
      <c r="G323" s="12"/>
      <c r="H323" s="12"/>
      <c r="I323" s="175"/>
      <c r="J323" s="184">
        <f>BK323</f>
        <v>0</v>
      </c>
      <c r="K323" s="12"/>
      <c r="L323" s="172"/>
      <c r="M323" s="177"/>
      <c r="N323" s="178"/>
      <c r="O323" s="178"/>
      <c r="P323" s="179">
        <f>SUM(P324:P325)</f>
        <v>0</v>
      </c>
      <c r="Q323" s="178"/>
      <c r="R323" s="179">
        <f>SUM(R324:R325)</f>
        <v>0</v>
      </c>
      <c r="S323" s="178"/>
      <c r="T323" s="180">
        <f>SUM(T324:T325)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73" t="s">
        <v>88</v>
      </c>
      <c r="AT323" s="181" t="s">
        <v>77</v>
      </c>
      <c r="AU323" s="181" t="s">
        <v>86</v>
      </c>
      <c r="AY323" s="173" t="s">
        <v>131</v>
      </c>
      <c r="BK323" s="182">
        <f>SUM(BK324:BK325)</f>
        <v>0</v>
      </c>
    </row>
    <row r="324" s="2" customFormat="1" ht="21.75" customHeight="1">
      <c r="A324" s="38"/>
      <c r="B324" s="185"/>
      <c r="C324" s="186" t="s">
        <v>405</v>
      </c>
      <c r="D324" s="186" t="s">
        <v>134</v>
      </c>
      <c r="E324" s="187" t="s">
        <v>406</v>
      </c>
      <c r="F324" s="188" t="s">
        <v>407</v>
      </c>
      <c r="G324" s="189" t="s">
        <v>293</v>
      </c>
      <c r="H324" s="190">
        <v>1</v>
      </c>
      <c r="I324" s="191"/>
      <c r="J324" s="192">
        <f>ROUND(I324*H324,2)</f>
        <v>0</v>
      </c>
      <c r="K324" s="193"/>
      <c r="L324" s="39"/>
      <c r="M324" s="194" t="s">
        <v>1</v>
      </c>
      <c r="N324" s="195" t="s">
        <v>43</v>
      </c>
      <c r="O324" s="77"/>
      <c r="P324" s="196">
        <f>O324*H324</f>
        <v>0</v>
      </c>
      <c r="Q324" s="196">
        <v>0</v>
      </c>
      <c r="R324" s="196">
        <f>Q324*H324</f>
        <v>0</v>
      </c>
      <c r="S324" s="196">
        <v>0</v>
      </c>
      <c r="T324" s="197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98" t="s">
        <v>250</v>
      </c>
      <c r="AT324" s="198" t="s">
        <v>134</v>
      </c>
      <c r="AU324" s="198" t="s">
        <v>88</v>
      </c>
      <c r="AY324" s="19" t="s">
        <v>131</v>
      </c>
      <c r="BE324" s="199">
        <f>IF(N324="základní",J324,0)</f>
        <v>0</v>
      </c>
      <c r="BF324" s="199">
        <f>IF(N324="snížená",J324,0)</f>
        <v>0</v>
      </c>
      <c r="BG324" s="199">
        <f>IF(N324="zákl. přenesená",J324,0)</f>
        <v>0</v>
      </c>
      <c r="BH324" s="199">
        <f>IF(N324="sníž. přenesená",J324,0)</f>
        <v>0</v>
      </c>
      <c r="BI324" s="199">
        <f>IF(N324="nulová",J324,0)</f>
        <v>0</v>
      </c>
      <c r="BJ324" s="19" t="s">
        <v>86</v>
      </c>
      <c r="BK324" s="199">
        <f>ROUND(I324*H324,2)</f>
        <v>0</v>
      </c>
      <c r="BL324" s="19" t="s">
        <v>250</v>
      </c>
      <c r="BM324" s="198" t="s">
        <v>408</v>
      </c>
    </row>
    <row r="325" s="2" customFormat="1" ht="16.5" customHeight="1">
      <c r="A325" s="38"/>
      <c r="B325" s="185"/>
      <c r="C325" s="186" t="s">
        <v>409</v>
      </c>
      <c r="D325" s="186" t="s">
        <v>134</v>
      </c>
      <c r="E325" s="187" t="s">
        <v>410</v>
      </c>
      <c r="F325" s="188" t="s">
        <v>411</v>
      </c>
      <c r="G325" s="189" t="s">
        <v>412</v>
      </c>
      <c r="H325" s="190">
        <v>2</v>
      </c>
      <c r="I325" s="191"/>
      <c r="J325" s="192">
        <f>ROUND(I325*H325,2)</f>
        <v>0</v>
      </c>
      <c r="K325" s="193"/>
      <c r="L325" s="39"/>
      <c r="M325" s="194" t="s">
        <v>1</v>
      </c>
      <c r="N325" s="195" t="s">
        <v>43</v>
      </c>
      <c r="O325" s="77"/>
      <c r="P325" s="196">
        <f>O325*H325</f>
        <v>0</v>
      </c>
      <c r="Q325" s="196">
        <v>0</v>
      </c>
      <c r="R325" s="196">
        <f>Q325*H325</f>
        <v>0</v>
      </c>
      <c r="S325" s="196">
        <v>0</v>
      </c>
      <c r="T325" s="19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98" t="s">
        <v>250</v>
      </c>
      <c r="AT325" s="198" t="s">
        <v>134</v>
      </c>
      <c r="AU325" s="198" t="s">
        <v>88</v>
      </c>
      <c r="AY325" s="19" t="s">
        <v>131</v>
      </c>
      <c r="BE325" s="199">
        <f>IF(N325="základní",J325,0)</f>
        <v>0</v>
      </c>
      <c r="BF325" s="199">
        <f>IF(N325="snížená",J325,0)</f>
        <v>0</v>
      </c>
      <c r="BG325" s="199">
        <f>IF(N325="zákl. přenesená",J325,0)</f>
        <v>0</v>
      </c>
      <c r="BH325" s="199">
        <f>IF(N325="sníž. přenesená",J325,0)</f>
        <v>0</v>
      </c>
      <c r="BI325" s="199">
        <f>IF(N325="nulová",J325,0)</f>
        <v>0</v>
      </c>
      <c r="BJ325" s="19" t="s">
        <v>86</v>
      </c>
      <c r="BK325" s="199">
        <f>ROUND(I325*H325,2)</f>
        <v>0</v>
      </c>
      <c r="BL325" s="19" t="s">
        <v>250</v>
      </c>
      <c r="BM325" s="198" t="s">
        <v>413</v>
      </c>
    </row>
    <row r="326" s="12" customFormat="1" ht="22.8" customHeight="1">
      <c r="A326" s="12"/>
      <c r="B326" s="172"/>
      <c r="C326" s="12"/>
      <c r="D326" s="173" t="s">
        <v>77</v>
      </c>
      <c r="E326" s="183" t="s">
        <v>414</v>
      </c>
      <c r="F326" s="183" t="s">
        <v>415</v>
      </c>
      <c r="G326" s="12"/>
      <c r="H326" s="12"/>
      <c r="I326" s="175"/>
      <c r="J326" s="184">
        <f>BK326</f>
        <v>0</v>
      </c>
      <c r="K326" s="12"/>
      <c r="L326" s="172"/>
      <c r="M326" s="177"/>
      <c r="N326" s="178"/>
      <c r="O326" s="178"/>
      <c r="P326" s="179">
        <f>P327</f>
        <v>0</v>
      </c>
      <c r="Q326" s="178"/>
      <c r="R326" s="179">
        <f>R327</f>
        <v>0</v>
      </c>
      <c r="S326" s="178"/>
      <c r="T326" s="180">
        <f>T327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73" t="s">
        <v>88</v>
      </c>
      <c r="AT326" s="181" t="s">
        <v>77</v>
      </c>
      <c r="AU326" s="181" t="s">
        <v>86</v>
      </c>
      <c r="AY326" s="173" t="s">
        <v>131</v>
      </c>
      <c r="BK326" s="182">
        <f>BK327</f>
        <v>0</v>
      </c>
    </row>
    <row r="327" s="2" customFormat="1" ht="21.75" customHeight="1">
      <c r="A327" s="38"/>
      <c r="B327" s="185"/>
      <c r="C327" s="186" t="s">
        <v>416</v>
      </c>
      <c r="D327" s="186" t="s">
        <v>134</v>
      </c>
      <c r="E327" s="187" t="s">
        <v>417</v>
      </c>
      <c r="F327" s="188" t="s">
        <v>418</v>
      </c>
      <c r="G327" s="189" t="s">
        <v>293</v>
      </c>
      <c r="H327" s="190">
        <v>1</v>
      </c>
      <c r="I327" s="191"/>
      <c r="J327" s="192">
        <f>ROUND(I327*H327,2)</f>
        <v>0</v>
      </c>
      <c r="K327" s="193"/>
      <c r="L327" s="39"/>
      <c r="M327" s="194" t="s">
        <v>1</v>
      </c>
      <c r="N327" s="195" t="s">
        <v>43</v>
      </c>
      <c r="O327" s="77"/>
      <c r="P327" s="196">
        <f>O327*H327</f>
        <v>0</v>
      </c>
      <c r="Q327" s="196">
        <v>0</v>
      </c>
      <c r="R327" s="196">
        <f>Q327*H327</f>
        <v>0</v>
      </c>
      <c r="S327" s="196">
        <v>0</v>
      </c>
      <c r="T327" s="197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98" t="s">
        <v>250</v>
      </c>
      <c r="AT327" s="198" t="s">
        <v>134</v>
      </c>
      <c r="AU327" s="198" t="s">
        <v>88</v>
      </c>
      <c r="AY327" s="19" t="s">
        <v>131</v>
      </c>
      <c r="BE327" s="199">
        <f>IF(N327="základní",J327,0)</f>
        <v>0</v>
      </c>
      <c r="BF327" s="199">
        <f>IF(N327="snížená",J327,0)</f>
        <v>0</v>
      </c>
      <c r="BG327" s="199">
        <f>IF(N327="zákl. přenesená",J327,0)</f>
        <v>0</v>
      </c>
      <c r="BH327" s="199">
        <f>IF(N327="sníž. přenesená",J327,0)</f>
        <v>0</v>
      </c>
      <c r="BI327" s="199">
        <f>IF(N327="nulová",J327,0)</f>
        <v>0</v>
      </c>
      <c r="BJ327" s="19" t="s">
        <v>86</v>
      </c>
      <c r="BK327" s="199">
        <f>ROUND(I327*H327,2)</f>
        <v>0</v>
      </c>
      <c r="BL327" s="19" t="s">
        <v>250</v>
      </c>
      <c r="BM327" s="198" t="s">
        <v>419</v>
      </c>
    </row>
    <row r="328" s="12" customFormat="1" ht="22.8" customHeight="1">
      <c r="A328" s="12"/>
      <c r="B328" s="172"/>
      <c r="C328" s="12"/>
      <c r="D328" s="173" t="s">
        <v>77</v>
      </c>
      <c r="E328" s="183" t="s">
        <v>420</v>
      </c>
      <c r="F328" s="183" t="s">
        <v>421</v>
      </c>
      <c r="G328" s="12"/>
      <c r="H328" s="12"/>
      <c r="I328" s="175"/>
      <c r="J328" s="184">
        <f>BK328</f>
        <v>0</v>
      </c>
      <c r="K328" s="12"/>
      <c r="L328" s="172"/>
      <c r="M328" s="177"/>
      <c r="N328" s="178"/>
      <c r="O328" s="178"/>
      <c r="P328" s="179">
        <f>SUM(P329:P330)</f>
        <v>0</v>
      </c>
      <c r="Q328" s="178"/>
      <c r="R328" s="179">
        <f>SUM(R329:R330)</f>
        <v>0.01502</v>
      </c>
      <c r="S328" s="178"/>
      <c r="T328" s="180">
        <f>SUM(T329:T330)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73" t="s">
        <v>88</v>
      </c>
      <c r="AT328" s="181" t="s">
        <v>77</v>
      </c>
      <c r="AU328" s="181" t="s">
        <v>86</v>
      </c>
      <c r="AY328" s="173" t="s">
        <v>131</v>
      </c>
      <c r="BK328" s="182">
        <f>SUM(BK329:BK330)</f>
        <v>0</v>
      </c>
    </row>
    <row r="329" s="2" customFormat="1" ht="16.5" customHeight="1">
      <c r="A329" s="38"/>
      <c r="B329" s="185"/>
      <c r="C329" s="186" t="s">
        <v>422</v>
      </c>
      <c r="D329" s="186" t="s">
        <v>134</v>
      </c>
      <c r="E329" s="187" t="s">
        <v>423</v>
      </c>
      <c r="F329" s="188" t="s">
        <v>424</v>
      </c>
      <c r="G329" s="189" t="s">
        <v>137</v>
      </c>
      <c r="H329" s="190">
        <v>150.19999999999999</v>
      </c>
      <c r="I329" s="191"/>
      <c r="J329" s="192">
        <f>ROUND(I329*H329,2)</f>
        <v>0</v>
      </c>
      <c r="K329" s="193"/>
      <c r="L329" s="39"/>
      <c r="M329" s="194" t="s">
        <v>1</v>
      </c>
      <c r="N329" s="195" t="s">
        <v>43</v>
      </c>
      <c r="O329" s="77"/>
      <c r="P329" s="196">
        <f>O329*H329</f>
        <v>0</v>
      </c>
      <c r="Q329" s="196">
        <v>0.00010000000000000001</v>
      </c>
      <c r="R329" s="196">
        <f>Q329*H329</f>
        <v>0.01502</v>
      </c>
      <c r="S329" s="196">
        <v>0</v>
      </c>
      <c r="T329" s="19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8" t="s">
        <v>250</v>
      </c>
      <c r="AT329" s="198" t="s">
        <v>134</v>
      </c>
      <c r="AU329" s="198" t="s">
        <v>88</v>
      </c>
      <c r="AY329" s="19" t="s">
        <v>131</v>
      </c>
      <c r="BE329" s="199">
        <f>IF(N329="základní",J329,0)</f>
        <v>0</v>
      </c>
      <c r="BF329" s="199">
        <f>IF(N329="snížená",J329,0)</f>
        <v>0</v>
      </c>
      <c r="BG329" s="199">
        <f>IF(N329="zákl. přenesená",J329,0)</f>
        <v>0</v>
      </c>
      <c r="BH329" s="199">
        <f>IF(N329="sníž. přenesená",J329,0)</f>
        <v>0</v>
      </c>
      <c r="BI329" s="199">
        <f>IF(N329="nulová",J329,0)</f>
        <v>0</v>
      </c>
      <c r="BJ329" s="19" t="s">
        <v>86</v>
      </c>
      <c r="BK329" s="199">
        <f>ROUND(I329*H329,2)</f>
        <v>0</v>
      </c>
      <c r="BL329" s="19" t="s">
        <v>250</v>
      </c>
      <c r="BM329" s="198" t="s">
        <v>425</v>
      </c>
    </row>
    <row r="330" s="2" customFormat="1" ht="21.75" customHeight="1">
      <c r="A330" s="38"/>
      <c r="B330" s="185"/>
      <c r="C330" s="186" t="s">
        <v>426</v>
      </c>
      <c r="D330" s="186" t="s">
        <v>134</v>
      </c>
      <c r="E330" s="187" t="s">
        <v>427</v>
      </c>
      <c r="F330" s="188" t="s">
        <v>428</v>
      </c>
      <c r="G330" s="189" t="s">
        <v>401</v>
      </c>
      <c r="H330" s="243"/>
      <c r="I330" s="191"/>
      <c r="J330" s="192">
        <f>ROUND(I330*H330,2)</f>
        <v>0</v>
      </c>
      <c r="K330" s="193"/>
      <c r="L330" s="39"/>
      <c r="M330" s="194" t="s">
        <v>1</v>
      </c>
      <c r="N330" s="195" t="s">
        <v>43</v>
      </c>
      <c r="O330" s="77"/>
      <c r="P330" s="196">
        <f>O330*H330</f>
        <v>0</v>
      </c>
      <c r="Q330" s="196">
        <v>0</v>
      </c>
      <c r="R330" s="196">
        <f>Q330*H330</f>
        <v>0</v>
      </c>
      <c r="S330" s="196">
        <v>0</v>
      </c>
      <c r="T330" s="197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98" t="s">
        <v>250</v>
      </c>
      <c r="AT330" s="198" t="s">
        <v>134</v>
      </c>
      <c r="AU330" s="198" t="s">
        <v>88</v>
      </c>
      <c r="AY330" s="19" t="s">
        <v>131</v>
      </c>
      <c r="BE330" s="199">
        <f>IF(N330="základní",J330,0)</f>
        <v>0</v>
      </c>
      <c r="BF330" s="199">
        <f>IF(N330="snížená",J330,0)</f>
        <v>0</v>
      </c>
      <c r="BG330" s="199">
        <f>IF(N330="zákl. přenesená",J330,0)</f>
        <v>0</v>
      </c>
      <c r="BH330" s="199">
        <f>IF(N330="sníž. přenesená",J330,0)</f>
        <v>0</v>
      </c>
      <c r="BI330" s="199">
        <f>IF(N330="nulová",J330,0)</f>
        <v>0</v>
      </c>
      <c r="BJ330" s="19" t="s">
        <v>86</v>
      </c>
      <c r="BK330" s="199">
        <f>ROUND(I330*H330,2)</f>
        <v>0</v>
      </c>
      <c r="BL330" s="19" t="s">
        <v>250</v>
      </c>
      <c r="BM330" s="198" t="s">
        <v>429</v>
      </c>
    </row>
    <row r="331" s="12" customFormat="1" ht="22.8" customHeight="1">
      <c r="A331" s="12"/>
      <c r="B331" s="172"/>
      <c r="C331" s="12"/>
      <c r="D331" s="173" t="s">
        <v>77</v>
      </c>
      <c r="E331" s="183" t="s">
        <v>430</v>
      </c>
      <c r="F331" s="183" t="s">
        <v>431</v>
      </c>
      <c r="G331" s="12"/>
      <c r="H331" s="12"/>
      <c r="I331" s="175"/>
      <c r="J331" s="184">
        <f>BK331</f>
        <v>0</v>
      </c>
      <c r="K331" s="12"/>
      <c r="L331" s="172"/>
      <c r="M331" s="177"/>
      <c r="N331" s="178"/>
      <c r="O331" s="178"/>
      <c r="P331" s="179">
        <f>SUM(P332:P347)</f>
        <v>0</v>
      </c>
      <c r="Q331" s="178"/>
      <c r="R331" s="179">
        <f>SUM(R332:R347)</f>
        <v>0.087515999999999997</v>
      </c>
      <c r="S331" s="178"/>
      <c r="T331" s="180">
        <f>SUM(T332:T347)</f>
        <v>0.23465399999999997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73" t="s">
        <v>88</v>
      </c>
      <c r="AT331" s="181" t="s">
        <v>77</v>
      </c>
      <c r="AU331" s="181" t="s">
        <v>86</v>
      </c>
      <c r="AY331" s="173" t="s">
        <v>131</v>
      </c>
      <c r="BK331" s="182">
        <f>SUM(BK332:BK347)</f>
        <v>0</v>
      </c>
    </row>
    <row r="332" s="2" customFormat="1" ht="16.5" customHeight="1">
      <c r="A332" s="38"/>
      <c r="B332" s="185"/>
      <c r="C332" s="186" t="s">
        <v>432</v>
      </c>
      <c r="D332" s="186" t="s">
        <v>134</v>
      </c>
      <c r="E332" s="187" t="s">
        <v>433</v>
      </c>
      <c r="F332" s="188" t="s">
        <v>434</v>
      </c>
      <c r="G332" s="189" t="s">
        <v>147</v>
      </c>
      <c r="H332" s="190">
        <v>20.199999999999999</v>
      </c>
      <c r="I332" s="191"/>
      <c r="J332" s="192">
        <f>ROUND(I332*H332,2)</f>
        <v>0</v>
      </c>
      <c r="K332" s="193"/>
      <c r="L332" s="39"/>
      <c r="M332" s="194" t="s">
        <v>1</v>
      </c>
      <c r="N332" s="195" t="s">
        <v>43</v>
      </c>
      <c r="O332" s="77"/>
      <c r="P332" s="196">
        <f>O332*H332</f>
        <v>0</v>
      </c>
      <c r="Q332" s="196">
        <v>0</v>
      </c>
      <c r="R332" s="196">
        <f>Q332*H332</f>
        <v>0</v>
      </c>
      <c r="S332" s="196">
        <v>0.00167</v>
      </c>
      <c r="T332" s="197">
        <f>S332*H332</f>
        <v>0.033734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98" t="s">
        <v>250</v>
      </c>
      <c r="AT332" s="198" t="s">
        <v>134</v>
      </c>
      <c r="AU332" s="198" t="s">
        <v>88</v>
      </c>
      <c r="AY332" s="19" t="s">
        <v>131</v>
      </c>
      <c r="BE332" s="199">
        <f>IF(N332="základní",J332,0)</f>
        <v>0</v>
      </c>
      <c r="BF332" s="199">
        <f>IF(N332="snížená",J332,0)</f>
        <v>0</v>
      </c>
      <c r="BG332" s="199">
        <f>IF(N332="zákl. přenesená",J332,0)</f>
        <v>0</v>
      </c>
      <c r="BH332" s="199">
        <f>IF(N332="sníž. přenesená",J332,0)</f>
        <v>0</v>
      </c>
      <c r="BI332" s="199">
        <f>IF(N332="nulová",J332,0)</f>
        <v>0</v>
      </c>
      <c r="BJ332" s="19" t="s">
        <v>86</v>
      </c>
      <c r="BK332" s="199">
        <f>ROUND(I332*H332,2)</f>
        <v>0</v>
      </c>
      <c r="BL332" s="19" t="s">
        <v>250</v>
      </c>
      <c r="BM332" s="198" t="s">
        <v>435</v>
      </c>
    </row>
    <row r="333" s="2" customFormat="1" ht="16.5" customHeight="1">
      <c r="A333" s="38"/>
      <c r="B333" s="185"/>
      <c r="C333" s="186" t="s">
        <v>436</v>
      </c>
      <c r="D333" s="186" t="s">
        <v>134</v>
      </c>
      <c r="E333" s="187" t="s">
        <v>437</v>
      </c>
      <c r="F333" s="188" t="s">
        <v>438</v>
      </c>
      <c r="G333" s="189" t="s">
        <v>147</v>
      </c>
      <c r="H333" s="190">
        <v>50</v>
      </c>
      <c r="I333" s="191"/>
      <c r="J333" s="192">
        <f>ROUND(I333*H333,2)</f>
        <v>0</v>
      </c>
      <c r="K333" s="193"/>
      <c r="L333" s="39"/>
      <c r="M333" s="194" t="s">
        <v>1</v>
      </c>
      <c r="N333" s="195" t="s">
        <v>43</v>
      </c>
      <c r="O333" s="77"/>
      <c r="P333" s="196">
        <f>O333*H333</f>
        <v>0</v>
      </c>
      <c r="Q333" s="196">
        <v>0</v>
      </c>
      <c r="R333" s="196">
        <f>Q333*H333</f>
        <v>0</v>
      </c>
      <c r="S333" s="196">
        <v>0.0025999999999999999</v>
      </c>
      <c r="T333" s="197">
        <f>S333*H333</f>
        <v>0.13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98" t="s">
        <v>250</v>
      </c>
      <c r="AT333" s="198" t="s">
        <v>134</v>
      </c>
      <c r="AU333" s="198" t="s">
        <v>88</v>
      </c>
      <c r="AY333" s="19" t="s">
        <v>131</v>
      </c>
      <c r="BE333" s="199">
        <f>IF(N333="základní",J333,0)</f>
        <v>0</v>
      </c>
      <c r="BF333" s="199">
        <f>IF(N333="snížená",J333,0)</f>
        <v>0</v>
      </c>
      <c r="BG333" s="199">
        <f>IF(N333="zákl. přenesená",J333,0)</f>
        <v>0</v>
      </c>
      <c r="BH333" s="199">
        <f>IF(N333="sníž. přenesená",J333,0)</f>
        <v>0</v>
      </c>
      <c r="BI333" s="199">
        <f>IF(N333="nulová",J333,0)</f>
        <v>0</v>
      </c>
      <c r="BJ333" s="19" t="s">
        <v>86</v>
      </c>
      <c r="BK333" s="199">
        <f>ROUND(I333*H333,2)</f>
        <v>0</v>
      </c>
      <c r="BL333" s="19" t="s">
        <v>250</v>
      </c>
      <c r="BM333" s="198" t="s">
        <v>439</v>
      </c>
    </row>
    <row r="334" s="2" customFormat="1" ht="16.5" customHeight="1">
      <c r="A334" s="38"/>
      <c r="B334" s="185"/>
      <c r="C334" s="186" t="s">
        <v>440</v>
      </c>
      <c r="D334" s="186" t="s">
        <v>134</v>
      </c>
      <c r="E334" s="187" t="s">
        <v>441</v>
      </c>
      <c r="F334" s="188" t="s">
        <v>442</v>
      </c>
      <c r="G334" s="189" t="s">
        <v>147</v>
      </c>
      <c r="H334" s="190">
        <v>18</v>
      </c>
      <c r="I334" s="191"/>
      <c r="J334" s="192">
        <f>ROUND(I334*H334,2)</f>
        <v>0</v>
      </c>
      <c r="K334" s="193"/>
      <c r="L334" s="39"/>
      <c r="M334" s="194" t="s">
        <v>1</v>
      </c>
      <c r="N334" s="195" t="s">
        <v>43</v>
      </c>
      <c r="O334" s="77"/>
      <c r="P334" s="196">
        <f>O334*H334</f>
        <v>0</v>
      </c>
      <c r="Q334" s="196">
        <v>0</v>
      </c>
      <c r="R334" s="196">
        <f>Q334*H334</f>
        <v>0</v>
      </c>
      <c r="S334" s="196">
        <v>0.0039399999999999999</v>
      </c>
      <c r="T334" s="197">
        <f>S334*H334</f>
        <v>0.070919999999999997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98" t="s">
        <v>250</v>
      </c>
      <c r="AT334" s="198" t="s">
        <v>134</v>
      </c>
      <c r="AU334" s="198" t="s">
        <v>88</v>
      </c>
      <c r="AY334" s="19" t="s">
        <v>131</v>
      </c>
      <c r="BE334" s="199">
        <f>IF(N334="základní",J334,0)</f>
        <v>0</v>
      </c>
      <c r="BF334" s="199">
        <f>IF(N334="snížená",J334,0)</f>
        <v>0</v>
      </c>
      <c r="BG334" s="199">
        <f>IF(N334="zákl. přenesená",J334,0)</f>
        <v>0</v>
      </c>
      <c r="BH334" s="199">
        <f>IF(N334="sníž. přenesená",J334,0)</f>
        <v>0</v>
      </c>
      <c r="BI334" s="199">
        <f>IF(N334="nulová",J334,0)</f>
        <v>0</v>
      </c>
      <c r="BJ334" s="19" t="s">
        <v>86</v>
      </c>
      <c r="BK334" s="199">
        <f>ROUND(I334*H334,2)</f>
        <v>0</v>
      </c>
      <c r="BL334" s="19" t="s">
        <v>250</v>
      </c>
      <c r="BM334" s="198" t="s">
        <v>443</v>
      </c>
    </row>
    <row r="335" s="13" customFormat="1">
      <c r="A335" s="13"/>
      <c r="B335" s="200"/>
      <c r="C335" s="13"/>
      <c r="D335" s="201" t="s">
        <v>140</v>
      </c>
      <c r="E335" s="202" t="s">
        <v>1</v>
      </c>
      <c r="F335" s="203" t="s">
        <v>444</v>
      </c>
      <c r="G335" s="13"/>
      <c r="H335" s="204">
        <v>18</v>
      </c>
      <c r="I335" s="205"/>
      <c r="J335" s="13"/>
      <c r="K335" s="13"/>
      <c r="L335" s="200"/>
      <c r="M335" s="206"/>
      <c r="N335" s="207"/>
      <c r="O335" s="207"/>
      <c r="P335" s="207"/>
      <c r="Q335" s="207"/>
      <c r="R335" s="207"/>
      <c r="S335" s="207"/>
      <c r="T335" s="20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02" t="s">
        <v>140</v>
      </c>
      <c r="AU335" s="202" t="s">
        <v>88</v>
      </c>
      <c r="AV335" s="13" t="s">
        <v>88</v>
      </c>
      <c r="AW335" s="13" t="s">
        <v>34</v>
      </c>
      <c r="AX335" s="13" t="s">
        <v>86</v>
      </c>
      <c r="AY335" s="202" t="s">
        <v>131</v>
      </c>
    </row>
    <row r="336" s="2" customFormat="1" ht="21.75" customHeight="1">
      <c r="A336" s="38"/>
      <c r="B336" s="185"/>
      <c r="C336" s="186" t="s">
        <v>445</v>
      </c>
      <c r="D336" s="186" t="s">
        <v>134</v>
      </c>
      <c r="E336" s="187" t="s">
        <v>446</v>
      </c>
      <c r="F336" s="188" t="s">
        <v>447</v>
      </c>
      <c r="G336" s="189" t="s">
        <v>147</v>
      </c>
      <c r="H336" s="190">
        <v>20.199999999999999</v>
      </c>
      <c r="I336" s="191"/>
      <c r="J336" s="192">
        <f>ROUND(I336*H336,2)</f>
        <v>0</v>
      </c>
      <c r="K336" s="193"/>
      <c r="L336" s="39"/>
      <c r="M336" s="194" t="s">
        <v>1</v>
      </c>
      <c r="N336" s="195" t="s">
        <v>43</v>
      </c>
      <c r="O336" s="77"/>
      <c r="P336" s="196">
        <f>O336*H336</f>
        <v>0</v>
      </c>
      <c r="Q336" s="196">
        <v>0.00108</v>
      </c>
      <c r="R336" s="196">
        <f>Q336*H336</f>
        <v>0.021815999999999999</v>
      </c>
      <c r="S336" s="196">
        <v>0</v>
      </c>
      <c r="T336" s="197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98" t="s">
        <v>250</v>
      </c>
      <c r="AT336" s="198" t="s">
        <v>134</v>
      </c>
      <c r="AU336" s="198" t="s">
        <v>88</v>
      </c>
      <c r="AY336" s="19" t="s">
        <v>131</v>
      </c>
      <c r="BE336" s="199">
        <f>IF(N336="základní",J336,0)</f>
        <v>0</v>
      </c>
      <c r="BF336" s="199">
        <f>IF(N336="snížená",J336,0)</f>
        <v>0</v>
      </c>
      <c r="BG336" s="199">
        <f>IF(N336="zákl. přenesená",J336,0)</f>
        <v>0</v>
      </c>
      <c r="BH336" s="199">
        <f>IF(N336="sníž. přenesená",J336,0)</f>
        <v>0</v>
      </c>
      <c r="BI336" s="199">
        <f>IF(N336="nulová",J336,0)</f>
        <v>0</v>
      </c>
      <c r="BJ336" s="19" t="s">
        <v>86</v>
      </c>
      <c r="BK336" s="199">
        <f>ROUND(I336*H336,2)</f>
        <v>0</v>
      </c>
      <c r="BL336" s="19" t="s">
        <v>250</v>
      </c>
      <c r="BM336" s="198" t="s">
        <v>448</v>
      </c>
    </row>
    <row r="337" s="13" customFormat="1">
      <c r="A337" s="13"/>
      <c r="B337" s="200"/>
      <c r="C337" s="13"/>
      <c r="D337" s="201" t="s">
        <v>140</v>
      </c>
      <c r="E337" s="202" t="s">
        <v>1</v>
      </c>
      <c r="F337" s="203" t="s">
        <v>240</v>
      </c>
      <c r="G337" s="13"/>
      <c r="H337" s="204">
        <v>18.399999999999999</v>
      </c>
      <c r="I337" s="205"/>
      <c r="J337" s="13"/>
      <c r="K337" s="13"/>
      <c r="L337" s="200"/>
      <c r="M337" s="206"/>
      <c r="N337" s="207"/>
      <c r="O337" s="207"/>
      <c r="P337" s="207"/>
      <c r="Q337" s="207"/>
      <c r="R337" s="207"/>
      <c r="S337" s="207"/>
      <c r="T337" s="20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02" t="s">
        <v>140</v>
      </c>
      <c r="AU337" s="202" t="s">
        <v>88</v>
      </c>
      <c r="AV337" s="13" t="s">
        <v>88</v>
      </c>
      <c r="AW337" s="13" t="s">
        <v>34</v>
      </c>
      <c r="AX337" s="13" t="s">
        <v>78</v>
      </c>
      <c r="AY337" s="202" t="s">
        <v>131</v>
      </c>
    </row>
    <row r="338" s="13" customFormat="1">
      <c r="A338" s="13"/>
      <c r="B338" s="200"/>
      <c r="C338" s="13"/>
      <c r="D338" s="201" t="s">
        <v>140</v>
      </c>
      <c r="E338" s="202" t="s">
        <v>1</v>
      </c>
      <c r="F338" s="203" t="s">
        <v>241</v>
      </c>
      <c r="G338" s="13"/>
      <c r="H338" s="204">
        <v>1.8</v>
      </c>
      <c r="I338" s="205"/>
      <c r="J338" s="13"/>
      <c r="K338" s="13"/>
      <c r="L338" s="200"/>
      <c r="M338" s="206"/>
      <c r="N338" s="207"/>
      <c r="O338" s="207"/>
      <c r="P338" s="207"/>
      <c r="Q338" s="207"/>
      <c r="R338" s="207"/>
      <c r="S338" s="207"/>
      <c r="T338" s="20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02" t="s">
        <v>140</v>
      </c>
      <c r="AU338" s="202" t="s">
        <v>88</v>
      </c>
      <c r="AV338" s="13" t="s">
        <v>88</v>
      </c>
      <c r="AW338" s="13" t="s">
        <v>34</v>
      </c>
      <c r="AX338" s="13" t="s">
        <v>78</v>
      </c>
      <c r="AY338" s="202" t="s">
        <v>131</v>
      </c>
    </row>
    <row r="339" s="14" customFormat="1">
      <c r="A339" s="14"/>
      <c r="B339" s="209"/>
      <c r="C339" s="14"/>
      <c r="D339" s="201" t="s">
        <v>140</v>
      </c>
      <c r="E339" s="210" t="s">
        <v>1</v>
      </c>
      <c r="F339" s="211" t="s">
        <v>144</v>
      </c>
      <c r="G339" s="14"/>
      <c r="H339" s="212">
        <v>20.199999999999999</v>
      </c>
      <c r="I339" s="213"/>
      <c r="J339" s="14"/>
      <c r="K339" s="14"/>
      <c r="L339" s="209"/>
      <c r="M339" s="214"/>
      <c r="N339" s="215"/>
      <c r="O339" s="215"/>
      <c r="P339" s="215"/>
      <c r="Q339" s="215"/>
      <c r="R339" s="215"/>
      <c r="S339" s="215"/>
      <c r="T339" s="21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10" t="s">
        <v>140</v>
      </c>
      <c r="AU339" s="210" t="s">
        <v>88</v>
      </c>
      <c r="AV339" s="14" t="s">
        <v>138</v>
      </c>
      <c r="AW339" s="14" t="s">
        <v>34</v>
      </c>
      <c r="AX339" s="14" t="s">
        <v>86</v>
      </c>
      <c r="AY339" s="210" t="s">
        <v>131</v>
      </c>
    </row>
    <row r="340" s="2" customFormat="1" ht="21.75" customHeight="1">
      <c r="A340" s="38"/>
      <c r="B340" s="185"/>
      <c r="C340" s="186" t="s">
        <v>449</v>
      </c>
      <c r="D340" s="186" t="s">
        <v>134</v>
      </c>
      <c r="E340" s="187" t="s">
        <v>450</v>
      </c>
      <c r="F340" s="188" t="s">
        <v>451</v>
      </c>
      <c r="G340" s="189" t="s">
        <v>412</v>
      </c>
      <c r="H340" s="190">
        <v>24</v>
      </c>
      <c r="I340" s="191"/>
      <c r="J340" s="192">
        <f>ROUND(I340*H340,2)</f>
        <v>0</v>
      </c>
      <c r="K340" s="193"/>
      <c r="L340" s="39"/>
      <c r="M340" s="194" t="s">
        <v>1</v>
      </c>
      <c r="N340" s="195" t="s">
        <v>43</v>
      </c>
      <c r="O340" s="77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98" t="s">
        <v>250</v>
      </c>
      <c r="AT340" s="198" t="s">
        <v>134</v>
      </c>
      <c r="AU340" s="198" t="s">
        <v>88</v>
      </c>
      <c r="AY340" s="19" t="s">
        <v>131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9" t="s">
        <v>86</v>
      </c>
      <c r="BK340" s="199">
        <f>ROUND(I340*H340,2)</f>
        <v>0</v>
      </c>
      <c r="BL340" s="19" t="s">
        <v>250</v>
      </c>
      <c r="BM340" s="198" t="s">
        <v>452</v>
      </c>
    </row>
    <row r="341" s="13" customFormat="1">
      <c r="A341" s="13"/>
      <c r="B341" s="200"/>
      <c r="C341" s="13"/>
      <c r="D341" s="201" t="s">
        <v>140</v>
      </c>
      <c r="E341" s="202" t="s">
        <v>1</v>
      </c>
      <c r="F341" s="203" t="s">
        <v>453</v>
      </c>
      <c r="G341" s="13"/>
      <c r="H341" s="204">
        <v>24</v>
      </c>
      <c r="I341" s="205"/>
      <c r="J341" s="13"/>
      <c r="K341" s="13"/>
      <c r="L341" s="200"/>
      <c r="M341" s="206"/>
      <c r="N341" s="207"/>
      <c r="O341" s="207"/>
      <c r="P341" s="207"/>
      <c r="Q341" s="207"/>
      <c r="R341" s="207"/>
      <c r="S341" s="207"/>
      <c r="T341" s="20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02" t="s">
        <v>140</v>
      </c>
      <c r="AU341" s="202" t="s">
        <v>88</v>
      </c>
      <c r="AV341" s="13" t="s">
        <v>88</v>
      </c>
      <c r="AW341" s="13" t="s">
        <v>34</v>
      </c>
      <c r="AX341" s="13" t="s">
        <v>86</v>
      </c>
      <c r="AY341" s="202" t="s">
        <v>131</v>
      </c>
    </row>
    <row r="342" s="2" customFormat="1" ht="16.5" customHeight="1">
      <c r="A342" s="38"/>
      <c r="B342" s="185"/>
      <c r="C342" s="186" t="s">
        <v>454</v>
      </c>
      <c r="D342" s="186" t="s">
        <v>134</v>
      </c>
      <c r="E342" s="187" t="s">
        <v>455</v>
      </c>
      <c r="F342" s="188" t="s">
        <v>456</v>
      </c>
      <c r="G342" s="189" t="s">
        <v>147</v>
      </c>
      <c r="H342" s="190">
        <v>50</v>
      </c>
      <c r="I342" s="191"/>
      <c r="J342" s="192">
        <f>ROUND(I342*H342,2)</f>
        <v>0</v>
      </c>
      <c r="K342" s="193"/>
      <c r="L342" s="39"/>
      <c r="M342" s="194" t="s">
        <v>1</v>
      </c>
      <c r="N342" s="195" t="s">
        <v>43</v>
      </c>
      <c r="O342" s="77"/>
      <c r="P342" s="196">
        <f>O342*H342</f>
        <v>0</v>
      </c>
      <c r="Q342" s="196">
        <v>0.00091</v>
      </c>
      <c r="R342" s="196">
        <f>Q342*H342</f>
        <v>0.045499999999999999</v>
      </c>
      <c r="S342" s="196">
        <v>0</v>
      </c>
      <c r="T342" s="19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198" t="s">
        <v>250</v>
      </c>
      <c r="AT342" s="198" t="s">
        <v>134</v>
      </c>
      <c r="AU342" s="198" t="s">
        <v>88</v>
      </c>
      <c r="AY342" s="19" t="s">
        <v>131</v>
      </c>
      <c r="BE342" s="199">
        <f>IF(N342="základní",J342,0)</f>
        <v>0</v>
      </c>
      <c r="BF342" s="199">
        <f>IF(N342="snížená",J342,0)</f>
        <v>0</v>
      </c>
      <c r="BG342" s="199">
        <f>IF(N342="zákl. přenesená",J342,0)</f>
        <v>0</v>
      </c>
      <c r="BH342" s="199">
        <f>IF(N342="sníž. přenesená",J342,0)</f>
        <v>0</v>
      </c>
      <c r="BI342" s="199">
        <f>IF(N342="nulová",J342,0)</f>
        <v>0</v>
      </c>
      <c r="BJ342" s="19" t="s">
        <v>86</v>
      </c>
      <c r="BK342" s="199">
        <f>ROUND(I342*H342,2)</f>
        <v>0</v>
      </c>
      <c r="BL342" s="19" t="s">
        <v>250</v>
      </c>
      <c r="BM342" s="198" t="s">
        <v>457</v>
      </c>
    </row>
    <row r="343" s="13" customFormat="1">
      <c r="A343" s="13"/>
      <c r="B343" s="200"/>
      <c r="C343" s="13"/>
      <c r="D343" s="201" t="s">
        <v>140</v>
      </c>
      <c r="E343" s="202" t="s">
        <v>1</v>
      </c>
      <c r="F343" s="203" t="s">
        <v>458</v>
      </c>
      <c r="G343" s="13"/>
      <c r="H343" s="204">
        <v>50</v>
      </c>
      <c r="I343" s="205"/>
      <c r="J343" s="13"/>
      <c r="K343" s="13"/>
      <c r="L343" s="200"/>
      <c r="M343" s="206"/>
      <c r="N343" s="207"/>
      <c r="O343" s="207"/>
      <c r="P343" s="207"/>
      <c r="Q343" s="207"/>
      <c r="R343" s="207"/>
      <c r="S343" s="207"/>
      <c r="T343" s="20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02" t="s">
        <v>140</v>
      </c>
      <c r="AU343" s="202" t="s">
        <v>88</v>
      </c>
      <c r="AV343" s="13" t="s">
        <v>88</v>
      </c>
      <c r="AW343" s="13" t="s">
        <v>34</v>
      </c>
      <c r="AX343" s="13" t="s">
        <v>86</v>
      </c>
      <c r="AY343" s="202" t="s">
        <v>131</v>
      </c>
    </row>
    <row r="344" s="2" customFormat="1" ht="21.75" customHeight="1">
      <c r="A344" s="38"/>
      <c r="B344" s="185"/>
      <c r="C344" s="186" t="s">
        <v>459</v>
      </c>
      <c r="D344" s="186" t="s">
        <v>134</v>
      </c>
      <c r="E344" s="187" t="s">
        <v>460</v>
      </c>
      <c r="F344" s="188" t="s">
        <v>461</v>
      </c>
      <c r="G344" s="189" t="s">
        <v>412</v>
      </c>
      <c r="H344" s="190">
        <v>4</v>
      </c>
      <c r="I344" s="191"/>
      <c r="J344" s="192">
        <f>ROUND(I344*H344,2)</f>
        <v>0</v>
      </c>
      <c r="K344" s="193"/>
      <c r="L344" s="39"/>
      <c r="M344" s="194" t="s">
        <v>1</v>
      </c>
      <c r="N344" s="195" t="s">
        <v>43</v>
      </c>
      <c r="O344" s="77"/>
      <c r="P344" s="196">
        <f>O344*H344</f>
        <v>0</v>
      </c>
      <c r="Q344" s="196">
        <v>0.00019000000000000001</v>
      </c>
      <c r="R344" s="196">
        <f>Q344*H344</f>
        <v>0.00076000000000000004</v>
      </c>
      <c r="S344" s="196">
        <v>0</v>
      </c>
      <c r="T344" s="19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98" t="s">
        <v>250</v>
      </c>
      <c r="AT344" s="198" t="s">
        <v>134</v>
      </c>
      <c r="AU344" s="198" t="s">
        <v>88</v>
      </c>
      <c r="AY344" s="19" t="s">
        <v>131</v>
      </c>
      <c r="BE344" s="199">
        <f>IF(N344="základní",J344,0)</f>
        <v>0</v>
      </c>
      <c r="BF344" s="199">
        <f>IF(N344="snížená",J344,0)</f>
        <v>0</v>
      </c>
      <c r="BG344" s="199">
        <f>IF(N344="zákl. přenesená",J344,0)</f>
        <v>0</v>
      </c>
      <c r="BH344" s="199">
        <f>IF(N344="sníž. přenesená",J344,0)</f>
        <v>0</v>
      </c>
      <c r="BI344" s="199">
        <f>IF(N344="nulová",J344,0)</f>
        <v>0</v>
      </c>
      <c r="BJ344" s="19" t="s">
        <v>86</v>
      </c>
      <c r="BK344" s="199">
        <f>ROUND(I344*H344,2)</f>
        <v>0</v>
      </c>
      <c r="BL344" s="19" t="s">
        <v>250</v>
      </c>
      <c r="BM344" s="198" t="s">
        <v>462</v>
      </c>
    </row>
    <row r="345" s="2" customFormat="1" ht="21.75" customHeight="1">
      <c r="A345" s="38"/>
      <c r="B345" s="185"/>
      <c r="C345" s="186" t="s">
        <v>463</v>
      </c>
      <c r="D345" s="186" t="s">
        <v>134</v>
      </c>
      <c r="E345" s="187" t="s">
        <v>464</v>
      </c>
      <c r="F345" s="188" t="s">
        <v>465</v>
      </c>
      <c r="G345" s="189" t="s">
        <v>147</v>
      </c>
      <c r="H345" s="190">
        <v>18</v>
      </c>
      <c r="I345" s="191"/>
      <c r="J345" s="192">
        <f>ROUND(I345*H345,2)</f>
        <v>0</v>
      </c>
      <c r="K345" s="193"/>
      <c r="L345" s="39"/>
      <c r="M345" s="194" t="s">
        <v>1</v>
      </c>
      <c r="N345" s="195" t="s">
        <v>43</v>
      </c>
      <c r="O345" s="77"/>
      <c r="P345" s="196">
        <f>O345*H345</f>
        <v>0</v>
      </c>
      <c r="Q345" s="196">
        <v>0.00108</v>
      </c>
      <c r="R345" s="196">
        <f>Q345*H345</f>
        <v>0.019439999999999999</v>
      </c>
      <c r="S345" s="196">
        <v>0</v>
      </c>
      <c r="T345" s="197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98" t="s">
        <v>250</v>
      </c>
      <c r="AT345" s="198" t="s">
        <v>134</v>
      </c>
      <c r="AU345" s="198" t="s">
        <v>88</v>
      </c>
      <c r="AY345" s="19" t="s">
        <v>131</v>
      </c>
      <c r="BE345" s="199">
        <f>IF(N345="základní",J345,0)</f>
        <v>0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19" t="s">
        <v>86</v>
      </c>
      <c r="BK345" s="199">
        <f>ROUND(I345*H345,2)</f>
        <v>0</v>
      </c>
      <c r="BL345" s="19" t="s">
        <v>250</v>
      </c>
      <c r="BM345" s="198" t="s">
        <v>466</v>
      </c>
    </row>
    <row r="346" s="13" customFormat="1">
      <c r="A346" s="13"/>
      <c r="B346" s="200"/>
      <c r="C346" s="13"/>
      <c r="D346" s="201" t="s">
        <v>140</v>
      </c>
      <c r="E346" s="202" t="s">
        <v>1</v>
      </c>
      <c r="F346" s="203" t="s">
        <v>444</v>
      </c>
      <c r="G346" s="13"/>
      <c r="H346" s="204">
        <v>18</v>
      </c>
      <c r="I346" s="205"/>
      <c r="J346" s="13"/>
      <c r="K346" s="13"/>
      <c r="L346" s="200"/>
      <c r="M346" s="206"/>
      <c r="N346" s="207"/>
      <c r="O346" s="207"/>
      <c r="P346" s="207"/>
      <c r="Q346" s="207"/>
      <c r="R346" s="207"/>
      <c r="S346" s="207"/>
      <c r="T346" s="20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02" t="s">
        <v>140</v>
      </c>
      <c r="AU346" s="202" t="s">
        <v>88</v>
      </c>
      <c r="AV346" s="13" t="s">
        <v>88</v>
      </c>
      <c r="AW346" s="13" t="s">
        <v>34</v>
      </c>
      <c r="AX346" s="13" t="s">
        <v>86</v>
      </c>
      <c r="AY346" s="202" t="s">
        <v>131</v>
      </c>
    </row>
    <row r="347" s="2" customFormat="1" ht="21.75" customHeight="1">
      <c r="A347" s="38"/>
      <c r="B347" s="185"/>
      <c r="C347" s="186" t="s">
        <v>467</v>
      </c>
      <c r="D347" s="186" t="s">
        <v>134</v>
      </c>
      <c r="E347" s="187" t="s">
        <v>468</v>
      </c>
      <c r="F347" s="188" t="s">
        <v>469</v>
      </c>
      <c r="G347" s="189" t="s">
        <v>401</v>
      </c>
      <c r="H347" s="243"/>
      <c r="I347" s="191"/>
      <c r="J347" s="192">
        <f>ROUND(I347*H347,2)</f>
        <v>0</v>
      </c>
      <c r="K347" s="193"/>
      <c r="L347" s="39"/>
      <c r="M347" s="194" t="s">
        <v>1</v>
      </c>
      <c r="N347" s="195" t="s">
        <v>43</v>
      </c>
      <c r="O347" s="77"/>
      <c r="P347" s="196">
        <f>O347*H347</f>
        <v>0</v>
      </c>
      <c r="Q347" s="196">
        <v>0</v>
      </c>
      <c r="R347" s="196">
        <f>Q347*H347</f>
        <v>0</v>
      </c>
      <c r="S347" s="196">
        <v>0</v>
      </c>
      <c r="T347" s="19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98" t="s">
        <v>250</v>
      </c>
      <c r="AT347" s="198" t="s">
        <v>134</v>
      </c>
      <c r="AU347" s="198" t="s">
        <v>88</v>
      </c>
      <c r="AY347" s="19" t="s">
        <v>131</v>
      </c>
      <c r="BE347" s="199">
        <f>IF(N347="základní",J347,0)</f>
        <v>0</v>
      </c>
      <c r="BF347" s="199">
        <f>IF(N347="snížená",J347,0)</f>
        <v>0</v>
      </c>
      <c r="BG347" s="199">
        <f>IF(N347="zákl. přenesená",J347,0)</f>
        <v>0</v>
      </c>
      <c r="BH347" s="199">
        <f>IF(N347="sníž. přenesená",J347,0)</f>
        <v>0</v>
      </c>
      <c r="BI347" s="199">
        <f>IF(N347="nulová",J347,0)</f>
        <v>0</v>
      </c>
      <c r="BJ347" s="19" t="s">
        <v>86</v>
      </c>
      <c r="BK347" s="199">
        <f>ROUND(I347*H347,2)</f>
        <v>0</v>
      </c>
      <c r="BL347" s="19" t="s">
        <v>250</v>
      </c>
      <c r="BM347" s="198" t="s">
        <v>470</v>
      </c>
    </row>
    <row r="348" s="12" customFormat="1" ht="22.8" customHeight="1">
      <c r="A348" s="12"/>
      <c r="B348" s="172"/>
      <c r="C348" s="12"/>
      <c r="D348" s="173" t="s">
        <v>77</v>
      </c>
      <c r="E348" s="183" t="s">
        <v>471</v>
      </c>
      <c r="F348" s="183" t="s">
        <v>472</v>
      </c>
      <c r="G348" s="12"/>
      <c r="H348" s="12"/>
      <c r="I348" s="175"/>
      <c r="J348" s="184">
        <f>BK348</f>
        <v>0</v>
      </c>
      <c r="K348" s="12"/>
      <c r="L348" s="172"/>
      <c r="M348" s="177"/>
      <c r="N348" s="178"/>
      <c r="O348" s="178"/>
      <c r="P348" s="179">
        <f>SUM(P349:P386)</f>
        <v>0</v>
      </c>
      <c r="Q348" s="178"/>
      <c r="R348" s="179">
        <f>SUM(R349:R386)</f>
        <v>1.8519740000000002</v>
      </c>
      <c r="S348" s="178"/>
      <c r="T348" s="180">
        <f>SUM(T349:T386)</f>
        <v>0.056000000000000001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73" t="s">
        <v>88</v>
      </c>
      <c r="AT348" s="181" t="s">
        <v>77</v>
      </c>
      <c r="AU348" s="181" t="s">
        <v>86</v>
      </c>
      <c r="AY348" s="173" t="s">
        <v>131</v>
      </c>
      <c r="BK348" s="182">
        <f>SUM(BK349:BK386)</f>
        <v>0</v>
      </c>
    </row>
    <row r="349" s="2" customFormat="1" ht="21.75" customHeight="1">
      <c r="A349" s="38"/>
      <c r="B349" s="185"/>
      <c r="C349" s="186" t="s">
        <v>473</v>
      </c>
      <c r="D349" s="186" t="s">
        <v>134</v>
      </c>
      <c r="E349" s="187" t="s">
        <v>474</v>
      </c>
      <c r="F349" s="188" t="s">
        <v>475</v>
      </c>
      <c r="G349" s="189" t="s">
        <v>412</v>
      </c>
      <c r="H349" s="190">
        <v>2</v>
      </c>
      <c r="I349" s="191"/>
      <c r="J349" s="192">
        <f>ROUND(I349*H349,2)</f>
        <v>0</v>
      </c>
      <c r="K349" s="193"/>
      <c r="L349" s="39"/>
      <c r="M349" s="194" t="s">
        <v>1</v>
      </c>
      <c r="N349" s="195" t="s">
        <v>43</v>
      </c>
      <c r="O349" s="77"/>
      <c r="P349" s="196">
        <f>O349*H349</f>
        <v>0</v>
      </c>
      <c r="Q349" s="196">
        <v>0</v>
      </c>
      <c r="R349" s="196">
        <f>Q349*H349</f>
        <v>0</v>
      </c>
      <c r="S349" s="196">
        <v>0.0030000000000000001</v>
      </c>
      <c r="T349" s="197">
        <f>S349*H349</f>
        <v>0.0060000000000000001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98" t="s">
        <v>250</v>
      </c>
      <c r="AT349" s="198" t="s">
        <v>134</v>
      </c>
      <c r="AU349" s="198" t="s">
        <v>88</v>
      </c>
      <c r="AY349" s="19" t="s">
        <v>131</v>
      </c>
      <c r="BE349" s="199">
        <f>IF(N349="základní",J349,0)</f>
        <v>0</v>
      </c>
      <c r="BF349" s="199">
        <f>IF(N349="snížená",J349,0)</f>
        <v>0</v>
      </c>
      <c r="BG349" s="199">
        <f>IF(N349="zákl. přenesená",J349,0)</f>
        <v>0</v>
      </c>
      <c r="BH349" s="199">
        <f>IF(N349="sníž. přenesená",J349,0)</f>
        <v>0</v>
      </c>
      <c r="BI349" s="199">
        <f>IF(N349="nulová",J349,0)</f>
        <v>0</v>
      </c>
      <c r="BJ349" s="19" t="s">
        <v>86</v>
      </c>
      <c r="BK349" s="199">
        <f>ROUND(I349*H349,2)</f>
        <v>0</v>
      </c>
      <c r="BL349" s="19" t="s">
        <v>250</v>
      </c>
      <c r="BM349" s="198" t="s">
        <v>476</v>
      </c>
    </row>
    <row r="350" s="2" customFormat="1" ht="21.75" customHeight="1">
      <c r="A350" s="38"/>
      <c r="B350" s="185"/>
      <c r="C350" s="186" t="s">
        <v>477</v>
      </c>
      <c r="D350" s="186" t="s">
        <v>134</v>
      </c>
      <c r="E350" s="187" t="s">
        <v>478</v>
      </c>
      <c r="F350" s="188" t="s">
        <v>479</v>
      </c>
      <c r="G350" s="189" t="s">
        <v>412</v>
      </c>
      <c r="H350" s="190">
        <v>10</v>
      </c>
      <c r="I350" s="191"/>
      <c r="J350" s="192">
        <f>ROUND(I350*H350,2)</f>
        <v>0</v>
      </c>
      <c r="K350" s="193"/>
      <c r="L350" s="39"/>
      <c r="M350" s="194" t="s">
        <v>1</v>
      </c>
      <c r="N350" s="195" t="s">
        <v>43</v>
      </c>
      <c r="O350" s="77"/>
      <c r="P350" s="196">
        <f>O350*H350</f>
        <v>0</v>
      </c>
      <c r="Q350" s="196">
        <v>0</v>
      </c>
      <c r="R350" s="196">
        <f>Q350*H350</f>
        <v>0</v>
      </c>
      <c r="S350" s="196">
        <v>0.0050000000000000001</v>
      </c>
      <c r="T350" s="197">
        <f>S350*H350</f>
        <v>0.050000000000000003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98" t="s">
        <v>250</v>
      </c>
      <c r="AT350" s="198" t="s">
        <v>134</v>
      </c>
      <c r="AU350" s="198" t="s">
        <v>88</v>
      </c>
      <c r="AY350" s="19" t="s">
        <v>131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9" t="s">
        <v>86</v>
      </c>
      <c r="BK350" s="199">
        <f>ROUND(I350*H350,2)</f>
        <v>0</v>
      </c>
      <c r="BL350" s="19" t="s">
        <v>250</v>
      </c>
      <c r="BM350" s="198" t="s">
        <v>480</v>
      </c>
    </row>
    <row r="351" s="2" customFormat="1" ht="21.75" customHeight="1">
      <c r="A351" s="38"/>
      <c r="B351" s="185"/>
      <c r="C351" s="186" t="s">
        <v>481</v>
      </c>
      <c r="D351" s="186" t="s">
        <v>134</v>
      </c>
      <c r="E351" s="187" t="s">
        <v>482</v>
      </c>
      <c r="F351" s="188" t="s">
        <v>483</v>
      </c>
      <c r="G351" s="189" t="s">
        <v>137</v>
      </c>
      <c r="H351" s="190">
        <v>30.300000000000001</v>
      </c>
      <c r="I351" s="191"/>
      <c r="J351" s="192">
        <f>ROUND(I351*H351,2)</f>
        <v>0</v>
      </c>
      <c r="K351" s="193"/>
      <c r="L351" s="39"/>
      <c r="M351" s="194" t="s">
        <v>1</v>
      </c>
      <c r="N351" s="195" t="s">
        <v>43</v>
      </c>
      <c r="O351" s="77"/>
      <c r="P351" s="196">
        <f>O351*H351</f>
        <v>0</v>
      </c>
      <c r="Q351" s="196">
        <v>0.00027</v>
      </c>
      <c r="R351" s="196">
        <f>Q351*H351</f>
        <v>0.0081810000000000008</v>
      </c>
      <c r="S351" s="196">
        <v>0</v>
      </c>
      <c r="T351" s="19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98" t="s">
        <v>250</v>
      </c>
      <c r="AT351" s="198" t="s">
        <v>134</v>
      </c>
      <c r="AU351" s="198" t="s">
        <v>88</v>
      </c>
      <c r="AY351" s="19" t="s">
        <v>131</v>
      </c>
      <c r="BE351" s="199">
        <f>IF(N351="základní",J351,0)</f>
        <v>0</v>
      </c>
      <c r="BF351" s="199">
        <f>IF(N351="snížená",J351,0)</f>
        <v>0</v>
      </c>
      <c r="BG351" s="199">
        <f>IF(N351="zákl. přenesená",J351,0)</f>
        <v>0</v>
      </c>
      <c r="BH351" s="199">
        <f>IF(N351="sníž. přenesená",J351,0)</f>
        <v>0</v>
      </c>
      <c r="BI351" s="199">
        <f>IF(N351="nulová",J351,0)</f>
        <v>0</v>
      </c>
      <c r="BJ351" s="19" t="s">
        <v>86</v>
      </c>
      <c r="BK351" s="199">
        <f>ROUND(I351*H351,2)</f>
        <v>0</v>
      </c>
      <c r="BL351" s="19" t="s">
        <v>250</v>
      </c>
      <c r="BM351" s="198" t="s">
        <v>484</v>
      </c>
    </row>
    <row r="352" s="13" customFormat="1">
      <c r="A352" s="13"/>
      <c r="B352" s="200"/>
      <c r="C352" s="13"/>
      <c r="D352" s="201" t="s">
        <v>140</v>
      </c>
      <c r="E352" s="202" t="s">
        <v>1</v>
      </c>
      <c r="F352" s="203" t="s">
        <v>485</v>
      </c>
      <c r="G352" s="13"/>
      <c r="H352" s="204">
        <v>27.600000000000001</v>
      </c>
      <c r="I352" s="205"/>
      <c r="J352" s="13"/>
      <c r="K352" s="13"/>
      <c r="L352" s="200"/>
      <c r="M352" s="206"/>
      <c r="N352" s="207"/>
      <c r="O352" s="207"/>
      <c r="P352" s="207"/>
      <c r="Q352" s="207"/>
      <c r="R352" s="207"/>
      <c r="S352" s="207"/>
      <c r="T352" s="20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02" t="s">
        <v>140</v>
      </c>
      <c r="AU352" s="202" t="s">
        <v>88</v>
      </c>
      <c r="AV352" s="13" t="s">
        <v>88</v>
      </c>
      <c r="AW352" s="13" t="s">
        <v>34</v>
      </c>
      <c r="AX352" s="13" t="s">
        <v>78</v>
      </c>
      <c r="AY352" s="202" t="s">
        <v>131</v>
      </c>
    </row>
    <row r="353" s="13" customFormat="1">
      <c r="A353" s="13"/>
      <c r="B353" s="200"/>
      <c r="C353" s="13"/>
      <c r="D353" s="201" t="s">
        <v>140</v>
      </c>
      <c r="E353" s="202" t="s">
        <v>1</v>
      </c>
      <c r="F353" s="203" t="s">
        <v>486</v>
      </c>
      <c r="G353" s="13"/>
      <c r="H353" s="204">
        <v>2.7000000000000002</v>
      </c>
      <c r="I353" s="205"/>
      <c r="J353" s="13"/>
      <c r="K353" s="13"/>
      <c r="L353" s="200"/>
      <c r="M353" s="206"/>
      <c r="N353" s="207"/>
      <c r="O353" s="207"/>
      <c r="P353" s="207"/>
      <c r="Q353" s="207"/>
      <c r="R353" s="207"/>
      <c r="S353" s="207"/>
      <c r="T353" s="20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02" t="s">
        <v>140</v>
      </c>
      <c r="AU353" s="202" t="s">
        <v>88</v>
      </c>
      <c r="AV353" s="13" t="s">
        <v>88</v>
      </c>
      <c r="AW353" s="13" t="s">
        <v>34</v>
      </c>
      <c r="AX353" s="13" t="s">
        <v>78</v>
      </c>
      <c r="AY353" s="202" t="s">
        <v>131</v>
      </c>
    </row>
    <row r="354" s="14" customFormat="1">
      <c r="A354" s="14"/>
      <c r="B354" s="209"/>
      <c r="C354" s="14"/>
      <c r="D354" s="201" t="s">
        <v>140</v>
      </c>
      <c r="E354" s="210" t="s">
        <v>1</v>
      </c>
      <c r="F354" s="211" t="s">
        <v>144</v>
      </c>
      <c r="G354" s="14"/>
      <c r="H354" s="212">
        <v>30.300000000000001</v>
      </c>
      <c r="I354" s="213"/>
      <c r="J354" s="14"/>
      <c r="K354" s="14"/>
      <c r="L354" s="209"/>
      <c r="M354" s="214"/>
      <c r="N354" s="215"/>
      <c r="O354" s="215"/>
      <c r="P354" s="215"/>
      <c r="Q354" s="215"/>
      <c r="R354" s="215"/>
      <c r="S354" s="215"/>
      <c r="T354" s="21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10" t="s">
        <v>140</v>
      </c>
      <c r="AU354" s="210" t="s">
        <v>88</v>
      </c>
      <c r="AV354" s="14" t="s">
        <v>138</v>
      </c>
      <c r="AW354" s="14" t="s">
        <v>34</v>
      </c>
      <c r="AX354" s="14" t="s">
        <v>86</v>
      </c>
      <c r="AY354" s="210" t="s">
        <v>131</v>
      </c>
    </row>
    <row r="355" s="2" customFormat="1" ht="21.75" customHeight="1">
      <c r="A355" s="38"/>
      <c r="B355" s="185"/>
      <c r="C355" s="232" t="s">
        <v>487</v>
      </c>
      <c r="D355" s="232" t="s">
        <v>175</v>
      </c>
      <c r="E355" s="233" t="s">
        <v>488</v>
      </c>
      <c r="F355" s="234" t="s">
        <v>489</v>
      </c>
      <c r="G355" s="235" t="s">
        <v>137</v>
      </c>
      <c r="H355" s="236">
        <v>30.300000000000001</v>
      </c>
      <c r="I355" s="237"/>
      <c r="J355" s="238">
        <f>ROUND(I355*H355,2)</f>
        <v>0</v>
      </c>
      <c r="K355" s="239"/>
      <c r="L355" s="240"/>
      <c r="M355" s="241" t="s">
        <v>1</v>
      </c>
      <c r="N355" s="242" t="s">
        <v>43</v>
      </c>
      <c r="O355" s="77"/>
      <c r="P355" s="196">
        <f>O355*H355</f>
        <v>0</v>
      </c>
      <c r="Q355" s="196">
        <v>0.036810000000000002</v>
      </c>
      <c r="R355" s="196">
        <f>Q355*H355</f>
        <v>1.1153430000000002</v>
      </c>
      <c r="S355" s="196">
        <v>0</v>
      </c>
      <c r="T355" s="19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98" t="s">
        <v>345</v>
      </c>
      <c r="AT355" s="198" t="s">
        <v>175</v>
      </c>
      <c r="AU355" s="198" t="s">
        <v>88</v>
      </c>
      <c r="AY355" s="19" t="s">
        <v>131</v>
      </c>
      <c r="BE355" s="199">
        <f>IF(N355="základní",J355,0)</f>
        <v>0</v>
      </c>
      <c r="BF355" s="199">
        <f>IF(N355="snížená",J355,0)</f>
        <v>0</v>
      </c>
      <c r="BG355" s="199">
        <f>IF(N355="zákl. přenesená",J355,0)</f>
        <v>0</v>
      </c>
      <c r="BH355" s="199">
        <f>IF(N355="sníž. přenesená",J355,0)</f>
        <v>0</v>
      </c>
      <c r="BI355" s="199">
        <f>IF(N355="nulová",J355,0)</f>
        <v>0</v>
      </c>
      <c r="BJ355" s="19" t="s">
        <v>86</v>
      </c>
      <c r="BK355" s="199">
        <f>ROUND(I355*H355,2)</f>
        <v>0</v>
      </c>
      <c r="BL355" s="19" t="s">
        <v>250</v>
      </c>
      <c r="BM355" s="198" t="s">
        <v>490</v>
      </c>
    </row>
    <row r="356" s="13" customFormat="1">
      <c r="A356" s="13"/>
      <c r="B356" s="200"/>
      <c r="C356" s="13"/>
      <c r="D356" s="201" t="s">
        <v>140</v>
      </c>
      <c r="E356" s="202" t="s">
        <v>1</v>
      </c>
      <c r="F356" s="203" t="s">
        <v>485</v>
      </c>
      <c r="G356" s="13"/>
      <c r="H356" s="204">
        <v>27.600000000000001</v>
      </c>
      <c r="I356" s="205"/>
      <c r="J356" s="13"/>
      <c r="K356" s="13"/>
      <c r="L356" s="200"/>
      <c r="M356" s="206"/>
      <c r="N356" s="207"/>
      <c r="O356" s="207"/>
      <c r="P356" s="207"/>
      <c r="Q356" s="207"/>
      <c r="R356" s="207"/>
      <c r="S356" s="207"/>
      <c r="T356" s="20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02" t="s">
        <v>140</v>
      </c>
      <c r="AU356" s="202" t="s">
        <v>88</v>
      </c>
      <c r="AV356" s="13" t="s">
        <v>88</v>
      </c>
      <c r="AW356" s="13" t="s">
        <v>34</v>
      </c>
      <c r="AX356" s="13" t="s">
        <v>78</v>
      </c>
      <c r="AY356" s="202" t="s">
        <v>131</v>
      </c>
    </row>
    <row r="357" s="13" customFormat="1">
      <c r="A357" s="13"/>
      <c r="B357" s="200"/>
      <c r="C357" s="13"/>
      <c r="D357" s="201" t="s">
        <v>140</v>
      </c>
      <c r="E357" s="202" t="s">
        <v>1</v>
      </c>
      <c r="F357" s="203" t="s">
        <v>486</v>
      </c>
      <c r="G357" s="13"/>
      <c r="H357" s="204">
        <v>2.7000000000000002</v>
      </c>
      <c r="I357" s="205"/>
      <c r="J357" s="13"/>
      <c r="K357" s="13"/>
      <c r="L357" s="200"/>
      <c r="M357" s="206"/>
      <c r="N357" s="207"/>
      <c r="O357" s="207"/>
      <c r="P357" s="207"/>
      <c r="Q357" s="207"/>
      <c r="R357" s="207"/>
      <c r="S357" s="207"/>
      <c r="T357" s="20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02" t="s">
        <v>140</v>
      </c>
      <c r="AU357" s="202" t="s">
        <v>88</v>
      </c>
      <c r="AV357" s="13" t="s">
        <v>88</v>
      </c>
      <c r="AW357" s="13" t="s">
        <v>34</v>
      </c>
      <c r="AX357" s="13" t="s">
        <v>78</v>
      </c>
      <c r="AY357" s="202" t="s">
        <v>131</v>
      </c>
    </row>
    <row r="358" s="14" customFormat="1">
      <c r="A358" s="14"/>
      <c r="B358" s="209"/>
      <c r="C358" s="14"/>
      <c r="D358" s="201" t="s">
        <v>140</v>
      </c>
      <c r="E358" s="210" t="s">
        <v>1</v>
      </c>
      <c r="F358" s="211" t="s">
        <v>144</v>
      </c>
      <c r="G358" s="14"/>
      <c r="H358" s="212">
        <v>30.300000000000001</v>
      </c>
      <c r="I358" s="213"/>
      <c r="J358" s="14"/>
      <c r="K358" s="14"/>
      <c r="L358" s="209"/>
      <c r="M358" s="214"/>
      <c r="N358" s="215"/>
      <c r="O358" s="215"/>
      <c r="P358" s="215"/>
      <c r="Q358" s="215"/>
      <c r="R358" s="215"/>
      <c r="S358" s="215"/>
      <c r="T358" s="21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10" t="s">
        <v>140</v>
      </c>
      <c r="AU358" s="210" t="s">
        <v>88</v>
      </c>
      <c r="AV358" s="14" t="s">
        <v>138</v>
      </c>
      <c r="AW358" s="14" t="s">
        <v>34</v>
      </c>
      <c r="AX358" s="14" t="s">
        <v>86</v>
      </c>
      <c r="AY358" s="210" t="s">
        <v>131</v>
      </c>
    </row>
    <row r="359" s="2" customFormat="1" ht="21.75" customHeight="1">
      <c r="A359" s="38"/>
      <c r="B359" s="185"/>
      <c r="C359" s="186" t="s">
        <v>491</v>
      </c>
      <c r="D359" s="186" t="s">
        <v>134</v>
      </c>
      <c r="E359" s="187" t="s">
        <v>492</v>
      </c>
      <c r="F359" s="188" t="s">
        <v>493</v>
      </c>
      <c r="G359" s="189" t="s">
        <v>412</v>
      </c>
      <c r="H359" s="190">
        <v>20</v>
      </c>
      <c r="I359" s="191"/>
      <c r="J359" s="192">
        <f>ROUND(I359*H359,2)</f>
        <v>0</v>
      </c>
      <c r="K359" s="193"/>
      <c r="L359" s="39"/>
      <c r="M359" s="194" t="s">
        <v>1</v>
      </c>
      <c r="N359" s="195" t="s">
        <v>43</v>
      </c>
      <c r="O359" s="77"/>
      <c r="P359" s="196">
        <f>O359*H359</f>
        <v>0</v>
      </c>
      <c r="Q359" s="196">
        <v>0</v>
      </c>
      <c r="R359" s="196">
        <f>Q359*H359</f>
        <v>0</v>
      </c>
      <c r="S359" s="196">
        <v>0</v>
      </c>
      <c r="T359" s="19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98" t="s">
        <v>250</v>
      </c>
      <c r="AT359" s="198" t="s">
        <v>134</v>
      </c>
      <c r="AU359" s="198" t="s">
        <v>88</v>
      </c>
      <c r="AY359" s="19" t="s">
        <v>131</v>
      </c>
      <c r="BE359" s="199">
        <f>IF(N359="základní",J359,0)</f>
        <v>0</v>
      </c>
      <c r="BF359" s="199">
        <f>IF(N359="snížená",J359,0)</f>
        <v>0</v>
      </c>
      <c r="BG359" s="199">
        <f>IF(N359="zákl. přenesená",J359,0)</f>
        <v>0</v>
      </c>
      <c r="BH359" s="199">
        <f>IF(N359="sníž. přenesená",J359,0)</f>
        <v>0</v>
      </c>
      <c r="BI359" s="199">
        <f>IF(N359="nulová",J359,0)</f>
        <v>0</v>
      </c>
      <c r="BJ359" s="19" t="s">
        <v>86</v>
      </c>
      <c r="BK359" s="199">
        <f>ROUND(I359*H359,2)</f>
        <v>0</v>
      </c>
      <c r="BL359" s="19" t="s">
        <v>250</v>
      </c>
      <c r="BM359" s="198" t="s">
        <v>494</v>
      </c>
    </row>
    <row r="360" s="15" customFormat="1">
      <c r="A360" s="15"/>
      <c r="B360" s="217"/>
      <c r="C360" s="15"/>
      <c r="D360" s="201" t="s">
        <v>140</v>
      </c>
      <c r="E360" s="218" t="s">
        <v>1</v>
      </c>
      <c r="F360" s="219" t="s">
        <v>341</v>
      </c>
      <c r="G360" s="15"/>
      <c r="H360" s="218" t="s">
        <v>1</v>
      </c>
      <c r="I360" s="220"/>
      <c r="J360" s="15"/>
      <c r="K360" s="15"/>
      <c r="L360" s="217"/>
      <c r="M360" s="221"/>
      <c r="N360" s="222"/>
      <c r="O360" s="222"/>
      <c r="P360" s="222"/>
      <c r="Q360" s="222"/>
      <c r="R360" s="222"/>
      <c r="S360" s="222"/>
      <c r="T360" s="22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18" t="s">
        <v>140</v>
      </c>
      <c r="AU360" s="218" t="s">
        <v>88</v>
      </c>
      <c r="AV360" s="15" t="s">
        <v>86</v>
      </c>
      <c r="AW360" s="15" t="s">
        <v>34</v>
      </c>
      <c r="AX360" s="15" t="s">
        <v>78</v>
      </c>
      <c r="AY360" s="218" t="s">
        <v>131</v>
      </c>
    </row>
    <row r="361" s="13" customFormat="1">
      <c r="A361" s="13"/>
      <c r="B361" s="200"/>
      <c r="C361" s="13"/>
      <c r="D361" s="201" t="s">
        <v>140</v>
      </c>
      <c r="E361" s="202" t="s">
        <v>1</v>
      </c>
      <c r="F361" s="203" t="s">
        <v>229</v>
      </c>
      <c r="G361" s="13"/>
      <c r="H361" s="204">
        <v>13</v>
      </c>
      <c r="I361" s="205"/>
      <c r="J361" s="13"/>
      <c r="K361" s="13"/>
      <c r="L361" s="200"/>
      <c r="M361" s="206"/>
      <c r="N361" s="207"/>
      <c r="O361" s="207"/>
      <c r="P361" s="207"/>
      <c r="Q361" s="207"/>
      <c r="R361" s="207"/>
      <c r="S361" s="207"/>
      <c r="T361" s="20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02" t="s">
        <v>140</v>
      </c>
      <c r="AU361" s="202" t="s">
        <v>88</v>
      </c>
      <c r="AV361" s="13" t="s">
        <v>88</v>
      </c>
      <c r="AW361" s="13" t="s">
        <v>34</v>
      </c>
      <c r="AX361" s="13" t="s">
        <v>78</v>
      </c>
      <c r="AY361" s="202" t="s">
        <v>131</v>
      </c>
    </row>
    <row r="362" s="15" customFormat="1">
      <c r="A362" s="15"/>
      <c r="B362" s="217"/>
      <c r="C362" s="15"/>
      <c r="D362" s="201" t="s">
        <v>140</v>
      </c>
      <c r="E362" s="218" t="s">
        <v>1</v>
      </c>
      <c r="F362" s="219" t="s">
        <v>343</v>
      </c>
      <c r="G362" s="15"/>
      <c r="H362" s="218" t="s">
        <v>1</v>
      </c>
      <c r="I362" s="220"/>
      <c r="J362" s="15"/>
      <c r="K362" s="15"/>
      <c r="L362" s="217"/>
      <c r="M362" s="221"/>
      <c r="N362" s="222"/>
      <c r="O362" s="222"/>
      <c r="P362" s="222"/>
      <c r="Q362" s="222"/>
      <c r="R362" s="222"/>
      <c r="S362" s="222"/>
      <c r="T362" s="223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18" t="s">
        <v>140</v>
      </c>
      <c r="AU362" s="218" t="s">
        <v>88</v>
      </c>
      <c r="AV362" s="15" t="s">
        <v>86</v>
      </c>
      <c r="AW362" s="15" t="s">
        <v>34</v>
      </c>
      <c r="AX362" s="15" t="s">
        <v>78</v>
      </c>
      <c r="AY362" s="218" t="s">
        <v>131</v>
      </c>
    </row>
    <row r="363" s="13" customFormat="1">
      <c r="A363" s="13"/>
      <c r="B363" s="200"/>
      <c r="C363" s="13"/>
      <c r="D363" s="201" t="s">
        <v>140</v>
      </c>
      <c r="E363" s="202" t="s">
        <v>1</v>
      </c>
      <c r="F363" s="203" t="s">
        <v>197</v>
      </c>
      <c r="G363" s="13"/>
      <c r="H363" s="204">
        <v>7</v>
      </c>
      <c r="I363" s="205"/>
      <c r="J363" s="13"/>
      <c r="K363" s="13"/>
      <c r="L363" s="200"/>
      <c r="M363" s="206"/>
      <c r="N363" s="207"/>
      <c r="O363" s="207"/>
      <c r="P363" s="207"/>
      <c r="Q363" s="207"/>
      <c r="R363" s="207"/>
      <c r="S363" s="207"/>
      <c r="T363" s="20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02" t="s">
        <v>140</v>
      </c>
      <c r="AU363" s="202" t="s">
        <v>88</v>
      </c>
      <c r="AV363" s="13" t="s">
        <v>88</v>
      </c>
      <c r="AW363" s="13" t="s">
        <v>34</v>
      </c>
      <c r="AX363" s="13" t="s">
        <v>78</v>
      </c>
      <c r="AY363" s="202" t="s">
        <v>131</v>
      </c>
    </row>
    <row r="364" s="14" customFormat="1">
      <c r="A364" s="14"/>
      <c r="B364" s="209"/>
      <c r="C364" s="14"/>
      <c r="D364" s="201" t="s">
        <v>140</v>
      </c>
      <c r="E364" s="210" t="s">
        <v>1</v>
      </c>
      <c r="F364" s="211" t="s">
        <v>144</v>
      </c>
      <c r="G364" s="14"/>
      <c r="H364" s="212">
        <v>20</v>
      </c>
      <c r="I364" s="213"/>
      <c r="J364" s="14"/>
      <c r="K364" s="14"/>
      <c r="L364" s="209"/>
      <c r="M364" s="214"/>
      <c r="N364" s="215"/>
      <c r="O364" s="215"/>
      <c r="P364" s="215"/>
      <c r="Q364" s="215"/>
      <c r="R364" s="215"/>
      <c r="S364" s="215"/>
      <c r="T364" s="21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10" t="s">
        <v>140</v>
      </c>
      <c r="AU364" s="210" t="s">
        <v>88</v>
      </c>
      <c r="AV364" s="14" t="s">
        <v>138</v>
      </c>
      <c r="AW364" s="14" t="s">
        <v>34</v>
      </c>
      <c r="AX364" s="14" t="s">
        <v>86</v>
      </c>
      <c r="AY364" s="210" t="s">
        <v>131</v>
      </c>
    </row>
    <row r="365" s="2" customFormat="1" ht="21.75" customHeight="1">
      <c r="A365" s="38"/>
      <c r="B365" s="185"/>
      <c r="C365" s="232" t="s">
        <v>495</v>
      </c>
      <c r="D365" s="232" t="s">
        <v>175</v>
      </c>
      <c r="E365" s="233" t="s">
        <v>496</v>
      </c>
      <c r="F365" s="234" t="s">
        <v>497</v>
      </c>
      <c r="G365" s="235" t="s">
        <v>412</v>
      </c>
      <c r="H365" s="236">
        <v>13</v>
      </c>
      <c r="I365" s="237"/>
      <c r="J365" s="238">
        <f>ROUND(I365*H365,2)</f>
        <v>0</v>
      </c>
      <c r="K365" s="239"/>
      <c r="L365" s="240"/>
      <c r="M365" s="241" t="s">
        <v>1</v>
      </c>
      <c r="N365" s="242" t="s">
        <v>43</v>
      </c>
      <c r="O365" s="77"/>
      <c r="P365" s="196">
        <f>O365*H365</f>
        <v>0</v>
      </c>
      <c r="Q365" s="196">
        <v>0.0195</v>
      </c>
      <c r="R365" s="196">
        <f>Q365*H365</f>
        <v>0.2535</v>
      </c>
      <c r="S365" s="196">
        <v>0</v>
      </c>
      <c r="T365" s="197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98" t="s">
        <v>345</v>
      </c>
      <c r="AT365" s="198" t="s">
        <v>175</v>
      </c>
      <c r="AU365" s="198" t="s">
        <v>88</v>
      </c>
      <c r="AY365" s="19" t="s">
        <v>131</v>
      </c>
      <c r="BE365" s="199">
        <f>IF(N365="základní",J365,0)</f>
        <v>0</v>
      </c>
      <c r="BF365" s="199">
        <f>IF(N365="snížená",J365,0)</f>
        <v>0</v>
      </c>
      <c r="BG365" s="199">
        <f>IF(N365="zákl. přenesená",J365,0)</f>
        <v>0</v>
      </c>
      <c r="BH365" s="199">
        <f>IF(N365="sníž. přenesená",J365,0)</f>
        <v>0</v>
      </c>
      <c r="BI365" s="199">
        <f>IF(N365="nulová",J365,0)</f>
        <v>0</v>
      </c>
      <c r="BJ365" s="19" t="s">
        <v>86</v>
      </c>
      <c r="BK365" s="199">
        <f>ROUND(I365*H365,2)</f>
        <v>0</v>
      </c>
      <c r="BL365" s="19" t="s">
        <v>250</v>
      </c>
      <c r="BM365" s="198" t="s">
        <v>498</v>
      </c>
    </row>
    <row r="366" s="15" customFormat="1">
      <c r="A366" s="15"/>
      <c r="B366" s="217"/>
      <c r="C366" s="15"/>
      <c r="D366" s="201" t="s">
        <v>140</v>
      </c>
      <c r="E366" s="218" t="s">
        <v>1</v>
      </c>
      <c r="F366" s="219" t="s">
        <v>341</v>
      </c>
      <c r="G366" s="15"/>
      <c r="H366" s="218" t="s">
        <v>1</v>
      </c>
      <c r="I366" s="220"/>
      <c r="J366" s="15"/>
      <c r="K366" s="15"/>
      <c r="L366" s="217"/>
      <c r="M366" s="221"/>
      <c r="N366" s="222"/>
      <c r="O366" s="222"/>
      <c r="P366" s="222"/>
      <c r="Q366" s="222"/>
      <c r="R366" s="222"/>
      <c r="S366" s="222"/>
      <c r="T366" s="223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18" t="s">
        <v>140</v>
      </c>
      <c r="AU366" s="218" t="s">
        <v>88</v>
      </c>
      <c r="AV366" s="15" t="s">
        <v>86</v>
      </c>
      <c r="AW366" s="15" t="s">
        <v>34</v>
      </c>
      <c r="AX366" s="15" t="s">
        <v>78</v>
      </c>
      <c r="AY366" s="218" t="s">
        <v>131</v>
      </c>
    </row>
    <row r="367" s="13" customFormat="1">
      <c r="A367" s="13"/>
      <c r="B367" s="200"/>
      <c r="C367" s="13"/>
      <c r="D367" s="201" t="s">
        <v>140</v>
      </c>
      <c r="E367" s="202" t="s">
        <v>1</v>
      </c>
      <c r="F367" s="203" t="s">
        <v>229</v>
      </c>
      <c r="G367" s="13"/>
      <c r="H367" s="204">
        <v>13</v>
      </c>
      <c r="I367" s="205"/>
      <c r="J367" s="13"/>
      <c r="K367" s="13"/>
      <c r="L367" s="200"/>
      <c r="M367" s="206"/>
      <c r="N367" s="207"/>
      <c r="O367" s="207"/>
      <c r="P367" s="207"/>
      <c r="Q367" s="207"/>
      <c r="R367" s="207"/>
      <c r="S367" s="207"/>
      <c r="T367" s="20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02" t="s">
        <v>140</v>
      </c>
      <c r="AU367" s="202" t="s">
        <v>88</v>
      </c>
      <c r="AV367" s="13" t="s">
        <v>88</v>
      </c>
      <c r="AW367" s="13" t="s">
        <v>34</v>
      </c>
      <c r="AX367" s="13" t="s">
        <v>86</v>
      </c>
      <c r="AY367" s="202" t="s">
        <v>131</v>
      </c>
    </row>
    <row r="368" s="2" customFormat="1" ht="21.75" customHeight="1">
      <c r="A368" s="38"/>
      <c r="B368" s="185"/>
      <c r="C368" s="232" t="s">
        <v>499</v>
      </c>
      <c r="D368" s="232" t="s">
        <v>175</v>
      </c>
      <c r="E368" s="233" t="s">
        <v>500</v>
      </c>
      <c r="F368" s="234" t="s">
        <v>501</v>
      </c>
      <c r="G368" s="235" t="s">
        <v>412</v>
      </c>
      <c r="H368" s="236">
        <v>7</v>
      </c>
      <c r="I368" s="237"/>
      <c r="J368" s="238">
        <f>ROUND(I368*H368,2)</f>
        <v>0</v>
      </c>
      <c r="K368" s="239"/>
      <c r="L368" s="240"/>
      <c r="M368" s="241" t="s">
        <v>1</v>
      </c>
      <c r="N368" s="242" t="s">
        <v>43</v>
      </c>
      <c r="O368" s="77"/>
      <c r="P368" s="196">
        <f>O368*H368</f>
        <v>0</v>
      </c>
      <c r="Q368" s="196">
        <v>0.017500000000000002</v>
      </c>
      <c r="R368" s="196">
        <f>Q368*H368</f>
        <v>0.12250000000000001</v>
      </c>
      <c r="S368" s="196">
        <v>0</v>
      </c>
      <c r="T368" s="19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98" t="s">
        <v>345</v>
      </c>
      <c r="AT368" s="198" t="s">
        <v>175</v>
      </c>
      <c r="AU368" s="198" t="s">
        <v>88</v>
      </c>
      <c r="AY368" s="19" t="s">
        <v>131</v>
      </c>
      <c r="BE368" s="199">
        <f>IF(N368="základní",J368,0)</f>
        <v>0</v>
      </c>
      <c r="BF368" s="199">
        <f>IF(N368="snížená",J368,0)</f>
        <v>0</v>
      </c>
      <c r="BG368" s="199">
        <f>IF(N368="zákl. přenesená",J368,0)</f>
        <v>0</v>
      </c>
      <c r="BH368" s="199">
        <f>IF(N368="sníž. přenesená",J368,0)</f>
        <v>0</v>
      </c>
      <c r="BI368" s="199">
        <f>IF(N368="nulová",J368,0)</f>
        <v>0</v>
      </c>
      <c r="BJ368" s="19" t="s">
        <v>86</v>
      </c>
      <c r="BK368" s="199">
        <f>ROUND(I368*H368,2)</f>
        <v>0</v>
      </c>
      <c r="BL368" s="19" t="s">
        <v>250</v>
      </c>
      <c r="BM368" s="198" t="s">
        <v>502</v>
      </c>
    </row>
    <row r="369" s="15" customFormat="1">
      <c r="A369" s="15"/>
      <c r="B369" s="217"/>
      <c r="C369" s="15"/>
      <c r="D369" s="201" t="s">
        <v>140</v>
      </c>
      <c r="E369" s="218" t="s">
        <v>1</v>
      </c>
      <c r="F369" s="219" t="s">
        <v>343</v>
      </c>
      <c r="G369" s="15"/>
      <c r="H369" s="218" t="s">
        <v>1</v>
      </c>
      <c r="I369" s="220"/>
      <c r="J369" s="15"/>
      <c r="K369" s="15"/>
      <c r="L369" s="217"/>
      <c r="M369" s="221"/>
      <c r="N369" s="222"/>
      <c r="O369" s="222"/>
      <c r="P369" s="222"/>
      <c r="Q369" s="222"/>
      <c r="R369" s="222"/>
      <c r="S369" s="222"/>
      <c r="T369" s="22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18" t="s">
        <v>140</v>
      </c>
      <c r="AU369" s="218" t="s">
        <v>88</v>
      </c>
      <c r="AV369" s="15" t="s">
        <v>86</v>
      </c>
      <c r="AW369" s="15" t="s">
        <v>34</v>
      </c>
      <c r="AX369" s="15" t="s">
        <v>78</v>
      </c>
      <c r="AY369" s="218" t="s">
        <v>131</v>
      </c>
    </row>
    <row r="370" s="13" customFormat="1">
      <c r="A370" s="13"/>
      <c r="B370" s="200"/>
      <c r="C370" s="13"/>
      <c r="D370" s="201" t="s">
        <v>140</v>
      </c>
      <c r="E370" s="202" t="s">
        <v>1</v>
      </c>
      <c r="F370" s="203" t="s">
        <v>197</v>
      </c>
      <c r="G370" s="13"/>
      <c r="H370" s="204">
        <v>7</v>
      </c>
      <c r="I370" s="205"/>
      <c r="J370" s="13"/>
      <c r="K370" s="13"/>
      <c r="L370" s="200"/>
      <c r="M370" s="206"/>
      <c r="N370" s="207"/>
      <c r="O370" s="207"/>
      <c r="P370" s="207"/>
      <c r="Q370" s="207"/>
      <c r="R370" s="207"/>
      <c r="S370" s="207"/>
      <c r="T370" s="20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02" t="s">
        <v>140</v>
      </c>
      <c r="AU370" s="202" t="s">
        <v>88</v>
      </c>
      <c r="AV370" s="13" t="s">
        <v>88</v>
      </c>
      <c r="AW370" s="13" t="s">
        <v>34</v>
      </c>
      <c r="AX370" s="13" t="s">
        <v>78</v>
      </c>
      <c r="AY370" s="202" t="s">
        <v>131</v>
      </c>
    </row>
    <row r="371" s="14" customFormat="1">
      <c r="A371" s="14"/>
      <c r="B371" s="209"/>
      <c r="C371" s="14"/>
      <c r="D371" s="201" t="s">
        <v>140</v>
      </c>
      <c r="E371" s="210" t="s">
        <v>1</v>
      </c>
      <c r="F371" s="211" t="s">
        <v>144</v>
      </c>
      <c r="G371" s="14"/>
      <c r="H371" s="212">
        <v>7</v>
      </c>
      <c r="I371" s="213"/>
      <c r="J371" s="14"/>
      <c r="K371" s="14"/>
      <c r="L371" s="209"/>
      <c r="M371" s="214"/>
      <c r="N371" s="215"/>
      <c r="O371" s="215"/>
      <c r="P371" s="215"/>
      <c r="Q371" s="215"/>
      <c r="R371" s="215"/>
      <c r="S371" s="215"/>
      <c r="T371" s="21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10" t="s">
        <v>140</v>
      </c>
      <c r="AU371" s="210" t="s">
        <v>88</v>
      </c>
      <c r="AV371" s="14" t="s">
        <v>138</v>
      </c>
      <c r="AW371" s="14" t="s">
        <v>34</v>
      </c>
      <c r="AX371" s="14" t="s">
        <v>86</v>
      </c>
      <c r="AY371" s="210" t="s">
        <v>131</v>
      </c>
    </row>
    <row r="372" s="2" customFormat="1" ht="21.75" customHeight="1">
      <c r="A372" s="38"/>
      <c r="B372" s="185"/>
      <c r="C372" s="186" t="s">
        <v>503</v>
      </c>
      <c r="D372" s="186" t="s">
        <v>134</v>
      </c>
      <c r="E372" s="187" t="s">
        <v>504</v>
      </c>
      <c r="F372" s="188" t="s">
        <v>505</v>
      </c>
      <c r="G372" s="189" t="s">
        <v>412</v>
      </c>
      <c r="H372" s="190">
        <v>2</v>
      </c>
      <c r="I372" s="191"/>
      <c r="J372" s="192">
        <f>ROUND(I372*H372,2)</f>
        <v>0</v>
      </c>
      <c r="K372" s="193"/>
      <c r="L372" s="39"/>
      <c r="M372" s="194" t="s">
        <v>1</v>
      </c>
      <c r="N372" s="195" t="s">
        <v>43</v>
      </c>
      <c r="O372" s="77"/>
      <c r="P372" s="196">
        <f>O372*H372</f>
        <v>0</v>
      </c>
      <c r="Q372" s="196">
        <v>0.00092000000000000003</v>
      </c>
      <c r="R372" s="196">
        <f>Q372*H372</f>
        <v>0.0018400000000000001</v>
      </c>
      <c r="S372" s="196">
        <v>0</v>
      </c>
      <c r="T372" s="197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98" t="s">
        <v>250</v>
      </c>
      <c r="AT372" s="198" t="s">
        <v>134</v>
      </c>
      <c r="AU372" s="198" t="s">
        <v>88</v>
      </c>
      <c r="AY372" s="19" t="s">
        <v>131</v>
      </c>
      <c r="BE372" s="199">
        <f>IF(N372="základní",J372,0)</f>
        <v>0</v>
      </c>
      <c r="BF372" s="199">
        <f>IF(N372="snížená",J372,0)</f>
        <v>0</v>
      </c>
      <c r="BG372" s="199">
        <f>IF(N372="zákl. přenesená",J372,0)</f>
        <v>0</v>
      </c>
      <c r="BH372" s="199">
        <f>IF(N372="sníž. přenesená",J372,0)</f>
        <v>0</v>
      </c>
      <c r="BI372" s="199">
        <f>IF(N372="nulová",J372,0)</f>
        <v>0</v>
      </c>
      <c r="BJ372" s="19" t="s">
        <v>86</v>
      </c>
      <c r="BK372" s="199">
        <f>ROUND(I372*H372,2)</f>
        <v>0</v>
      </c>
      <c r="BL372" s="19" t="s">
        <v>250</v>
      </c>
      <c r="BM372" s="198" t="s">
        <v>506</v>
      </c>
    </row>
    <row r="373" s="13" customFormat="1">
      <c r="A373" s="13"/>
      <c r="B373" s="200"/>
      <c r="C373" s="13"/>
      <c r="D373" s="201" t="s">
        <v>140</v>
      </c>
      <c r="E373" s="202" t="s">
        <v>1</v>
      </c>
      <c r="F373" s="203" t="s">
        <v>507</v>
      </c>
      <c r="G373" s="13"/>
      <c r="H373" s="204">
        <v>2</v>
      </c>
      <c r="I373" s="205"/>
      <c r="J373" s="13"/>
      <c r="K373" s="13"/>
      <c r="L373" s="200"/>
      <c r="M373" s="206"/>
      <c r="N373" s="207"/>
      <c r="O373" s="207"/>
      <c r="P373" s="207"/>
      <c r="Q373" s="207"/>
      <c r="R373" s="207"/>
      <c r="S373" s="207"/>
      <c r="T373" s="20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02" t="s">
        <v>140</v>
      </c>
      <c r="AU373" s="202" t="s">
        <v>88</v>
      </c>
      <c r="AV373" s="13" t="s">
        <v>88</v>
      </c>
      <c r="AW373" s="13" t="s">
        <v>34</v>
      </c>
      <c r="AX373" s="13" t="s">
        <v>86</v>
      </c>
      <c r="AY373" s="202" t="s">
        <v>131</v>
      </c>
    </row>
    <row r="374" s="2" customFormat="1" ht="33" customHeight="1">
      <c r="A374" s="38"/>
      <c r="B374" s="185"/>
      <c r="C374" s="232" t="s">
        <v>508</v>
      </c>
      <c r="D374" s="232" t="s">
        <v>175</v>
      </c>
      <c r="E374" s="233" t="s">
        <v>509</v>
      </c>
      <c r="F374" s="234" t="s">
        <v>510</v>
      </c>
      <c r="G374" s="235" t="s">
        <v>412</v>
      </c>
      <c r="H374" s="236">
        <v>2</v>
      </c>
      <c r="I374" s="237"/>
      <c r="J374" s="238">
        <f>ROUND(I374*H374,2)</f>
        <v>0</v>
      </c>
      <c r="K374" s="239"/>
      <c r="L374" s="240"/>
      <c r="M374" s="241" t="s">
        <v>1</v>
      </c>
      <c r="N374" s="242" t="s">
        <v>43</v>
      </c>
      <c r="O374" s="77"/>
      <c r="P374" s="196">
        <f>O374*H374</f>
        <v>0</v>
      </c>
      <c r="Q374" s="196">
        <v>0</v>
      </c>
      <c r="R374" s="196">
        <f>Q374*H374</f>
        <v>0</v>
      </c>
      <c r="S374" s="196">
        <v>0</v>
      </c>
      <c r="T374" s="197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98" t="s">
        <v>345</v>
      </c>
      <c r="AT374" s="198" t="s">
        <v>175</v>
      </c>
      <c r="AU374" s="198" t="s">
        <v>88</v>
      </c>
      <c r="AY374" s="19" t="s">
        <v>131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9" t="s">
        <v>86</v>
      </c>
      <c r="BK374" s="199">
        <f>ROUND(I374*H374,2)</f>
        <v>0</v>
      </c>
      <c r="BL374" s="19" t="s">
        <v>250</v>
      </c>
      <c r="BM374" s="198" t="s">
        <v>511</v>
      </c>
    </row>
    <row r="375" s="2" customFormat="1" ht="16.5" customHeight="1">
      <c r="A375" s="38"/>
      <c r="B375" s="185"/>
      <c r="C375" s="186" t="s">
        <v>512</v>
      </c>
      <c r="D375" s="186" t="s">
        <v>134</v>
      </c>
      <c r="E375" s="187" t="s">
        <v>513</v>
      </c>
      <c r="F375" s="188" t="s">
        <v>514</v>
      </c>
      <c r="G375" s="189" t="s">
        <v>412</v>
      </c>
      <c r="H375" s="190">
        <v>20</v>
      </c>
      <c r="I375" s="191"/>
      <c r="J375" s="192">
        <f>ROUND(I375*H375,2)</f>
        <v>0</v>
      </c>
      <c r="K375" s="193"/>
      <c r="L375" s="39"/>
      <c r="M375" s="194" t="s">
        <v>1</v>
      </c>
      <c r="N375" s="195" t="s">
        <v>43</v>
      </c>
      <c r="O375" s="77"/>
      <c r="P375" s="196">
        <f>O375*H375</f>
        <v>0</v>
      </c>
      <c r="Q375" s="196">
        <v>0</v>
      </c>
      <c r="R375" s="196">
        <f>Q375*H375</f>
        <v>0</v>
      </c>
      <c r="S375" s="196">
        <v>0</v>
      </c>
      <c r="T375" s="197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98" t="s">
        <v>138</v>
      </c>
      <c r="AT375" s="198" t="s">
        <v>134</v>
      </c>
      <c r="AU375" s="198" t="s">
        <v>88</v>
      </c>
      <c r="AY375" s="19" t="s">
        <v>131</v>
      </c>
      <c r="BE375" s="199">
        <f>IF(N375="základní",J375,0)</f>
        <v>0</v>
      </c>
      <c r="BF375" s="199">
        <f>IF(N375="snížená",J375,0)</f>
        <v>0</v>
      </c>
      <c r="BG375" s="199">
        <f>IF(N375="zákl. přenesená",J375,0)</f>
        <v>0</v>
      </c>
      <c r="BH375" s="199">
        <f>IF(N375="sníž. přenesená",J375,0)</f>
        <v>0</v>
      </c>
      <c r="BI375" s="199">
        <f>IF(N375="nulová",J375,0)</f>
        <v>0</v>
      </c>
      <c r="BJ375" s="19" t="s">
        <v>86</v>
      </c>
      <c r="BK375" s="199">
        <f>ROUND(I375*H375,2)</f>
        <v>0</v>
      </c>
      <c r="BL375" s="19" t="s">
        <v>138</v>
      </c>
      <c r="BM375" s="198" t="s">
        <v>515</v>
      </c>
    </row>
    <row r="376" s="2" customFormat="1" ht="33" customHeight="1">
      <c r="A376" s="38"/>
      <c r="B376" s="185"/>
      <c r="C376" s="232" t="s">
        <v>516</v>
      </c>
      <c r="D376" s="232" t="s">
        <v>175</v>
      </c>
      <c r="E376" s="233" t="s">
        <v>517</v>
      </c>
      <c r="F376" s="234" t="s">
        <v>518</v>
      </c>
      <c r="G376" s="235" t="s">
        <v>412</v>
      </c>
      <c r="H376" s="236">
        <v>20</v>
      </c>
      <c r="I376" s="237"/>
      <c r="J376" s="238">
        <f>ROUND(I376*H376,2)</f>
        <v>0</v>
      </c>
      <c r="K376" s="239"/>
      <c r="L376" s="240"/>
      <c r="M376" s="241" t="s">
        <v>1</v>
      </c>
      <c r="N376" s="242" t="s">
        <v>43</v>
      </c>
      <c r="O376" s="77"/>
      <c r="P376" s="196">
        <f>O376*H376</f>
        <v>0</v>
      </c>
      <c r="Q376" s="196">
        <v>0</v>
      </c>
      <c r="R376" s="196">
        <f>Q376*H376</f>
        <v>0</v>
      </c>
      <c r="S376" s="196">
        <v>0</v>
      </c>
      <c r="T376" s="197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98" t="s">
        <v>178</v>
      </c>
      <c r="AT376" s="198" t="s">
        <v>175</v>
      </c>
      <c r="AU376" s="198" t="s">
        <v>88</v>
      </c>
      <c r="AY376" s="19" t="s">
        <v>131</v>
      </c>
      <c r="BE376" s="199">
        <f>IF(N376="základní",J376,0)</f>
        <v>0</v>
      </c>
      <c r="BF376" s="199">
        <f>IF(N376="snížená",J376,0)</f>
        <v>0</v>
      </c>
      <c r="BG376" s="199">
        <f>IF(N376="zákl. přenesená",J376,0)</f>
        <v>0</v>
      </c>
      <c r="BH376" s="199">
        <f>IF(N376="sníž. přenesená",J376,0)</f>
        <v>0</v>
      </c>
      <c r="BI376" s="199">
        <f>IF(N376="nulová",J376,0)</f>
        <v>0</v>
      </c>
      <c r="BJ376" s="19" t="s">
        <v>86</v>
      </c>
      <c r="BK376" s="199">
        <f>ROUND(I376*H376,2)</f>
        <v>0</v>
      </c>
      <c r="BL376" s="19" t="s">
        <v>138</v>
      </c>
      <c r="BM376" s="198" t="s">
        <v>519</v>
      </c>
    </row>
    <row r="377" s="2" customFormat="1" ht="21.75" customHeight="1">
      <c r="A377" s="38"/>
      <c r="B377" s="185"/>
      <c r="C377" s="186" t="s">
        <v>520</v>
      </c>
      <c r="D377" s="186" t="s">
        <v>134</v>
      </c>
      <c r="E377" s="187" t="s">
        <v>521</v>
      </c>
      <c r="F377" s="188" t="s">
        <v>522</v>
      </c>
      <c r="G377" s="189" t="s">
        <v>412</v>
      </c>
      <c r="H377" s="190">
        <v>20</v>
      </c>
      <c r="I377" s="191"/>
      <c r="J377" s="192">
        <f>ROUND(I377*H377,2)</f>
        <v>0</v>
      </c>
      <c r="K377" s="193"/>
      <c r="L377" s="39"/>
      <c r="M377" s="194" t="s">
        <v>1</v>
      </c>
      <c r="N377" s="195" t="s">
        <v>43</v>
      </c>
      <c r="O377" s="77"/>
      <c r="P377" s="196">
        <f>O377*H377</f>
        <v>0</v>
      </c>
      <c r="Q377" s="196">
        <v>0.00046999999999999999</v>
      </c>
      <c r="R377" s="196">
        <f>Q377*H377</f>
        <v>0.0094000000000000004</v>
      </c>
      <c r="S377" s="196">
        <v>0</v>
      </c>
      <c r="T377" s="19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98" t="s">
        <v>250</v>
      </c>
      <c r="AT377" s="198" t="s">
        <v>134</v>
      </c>
      <c r="AU377" s="198" t="s">
        <v>88</v>
      </c>
      <c r="AY377" s="19" t="s">
        <v>131</v>
      </c>
      <c r="BE377" s="199">
        <f>IF(N377="základní",J377,0)</f>
        <v>0</v>
      </c>
      <c r="BF377" s="199">
        <f>IF(N377="snížená",J377,0)</f>
        <v>0</v>
      </c>
      <c r="BG377" s="199">
        <f>IF(N377="zákl. přenesená",J377,0)</f>
        <v>0</v>
      </c>
      <c r="BH377" s="199">
        <f>IF(N377="sníž. přenesená",J377,0)</f>
        <v>0</v>
      </c>
      <c r="BI377" s="199">
        <f>IF(N377="nulová",J377,0)</f>
        <v>0</v>
      </c>
      <c r="BJ377" s="19" t="s">
        <v>86</v>
      </c>
      <c r="BK377" s="199">
        <f>ROUND(I377*H377,2)</f>
        <v>0</v>
      </c>
      <c r="BL377" s="19" t="s">
        <v>250</v>
      </c>
      <c r="BM377" s="198" t="s">
        <v>523</v>
      </c>
    </row>
    <row r="378" s="13" customFormat="1">
      <c r="A378" s="13"/>
      <c r="B378" s="200"/>
      <c r="C378" s="13"/>
      <c r="D378" s="201" t="s">
        <v>140</v>
      </c>
      <c r="E378" s="202" t="s">
        <v>1</v>
      </c>
      <c r="F378" s="203" t="s">
        <v>524</v>
      </c>
      <c r="G378" s="13"/>
      <c r="H378" s="204">
        <v>20</v>
      </c>
      <c r="I378" s="205"/>
      <c r="J378" s="13"/>
      <c r="K378" s="13"/>
      <c r="L378" s="200"/>
      <c r="M378" s="206"/>
      <c r="N378" s="207"/>
      <c r="O378" s="207"/>
      <c r="P378" s="207"/>
      <c r="Q378" s="207"/>
      <c r="R378" s="207"/>
      <c r="S378" s="207"/>
      <c r="T378" s="20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02" t="s">
        <v>140</v>
      </c>
      <c r="AU378" s="202" t="s">
        <v>88</v>
      </c>
      <c r="AV378" s="13" t="s">
        <v>88</v>
      </c>
      <c r="AW378" s="13" t="s">
        <v>34</v>
      </c>
      <c r="AX378" s="13" t="s">
        <v>86</v>
      </c>
      <c r="AY378" s="202" t="s">
        <v>131</v>
      </c>
    </row>
    <row r="379" s="2" customFormat="1" ht="33" customHeight="1">
      <c r="A379" s="38"/>
      <c r="B379" s="185"/>
      <c r="C379" s="232" t="s">
        <v>525</v>
      </c>
      <c r="D379" s="232" t="s">
        <v>175</v>
      </c>
      <c r="E379" s="233" t="s">
        <v>526</v>
      </c>
      <c r="F379" s="234" t="s">
        <v>527</v>
      </c>
      <c r="G379" s="235" t="s">
        <v>412</v>
      </c>
      <c r="H379" s="236">
        <v>20</v>
      </c>
      <c r="I379" s="237"/>
      <c r="J379" s="238">
        <f>ROUND(I379*H379,2)</f>
        <v>0</v>
      </c>
      <c r="K379" s="239"/>
      <c r="L379" s="240"/>
      <c r="M379" s="241" t="s">
        <v>1</v>
      </c>
      <c r="N379" s="242" t="s">
        <v>43</v>
      </c>
      <c r="O379" s="77"/>
      <c r="P379" s="196">
        <f>O379*H379</f>
        <v>0</v>
      </c>
      <c r="Q379" s="196">
        <v>0.016</v>
      </c>
      <c r="R379" s="196">
        <f>Q379*H379</f>
        <v>0.32000000000000001</v>
      </c>
      <c r="S379" s="196">
        <v>0</v>
      </c>
      <c r="T379" s="197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98" t="s">
        <v>345</v>
      </c>
      <c r="AT379" s="198" t="s">
        <v>175</v>
      </c>
      <c r="AU379" s="198" t="s">
        <v>88</v>
      </c>
      <c r="AY379" s="19" t="s">
        <v>131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19" t="s">
        <v>86</v>
      </c>
      <c r="BK379" s="199">
        <f>ROUND(I379*H379,2)</f>
        <v>0</v>
      </c>
      <c r="BL379" s="19" t="s">
        <v>250</v>
      </c>
      <c r="BM379" s="198" t="s">
        <v>528</v>
      </c>
    </row>
    <row r="380" s="2" customFormat="1" ht="21.75" customHeight="1">
      <c r="A380" s="38"/>
      <c r="B380" s="185"/>
      <c r="C380" s="186" t="s">
        <v>529</v>
      </c>
      <c r="D380" s="186" t="s">
        <v>134</v>
      </c>
      <c r="E380" s="187" t="s">
        <v>530</v>
      </c>
      <c r="F380" s="188" t="s">
        <v>531</v>
      </c>
      <c r="G380" s="189" t="s">
        <v>412</v>
      </c>
      <c r="H380" s="190">
        <v>2</v>
      </c>
      <c r="I380" s="191"/>
      <c r="J380" s="192">
        <f>ROUND(I380*H380,2)</f>
        <v>0</v>
      </c>
      <c r="K380" s="193"/>
      <c r="L380" s="39"/>
      <c r="M380" s="194" t="s">
        <v>1</v>
      </c>
      <c r="N380" s="195" t="s">
        <v>43</v>
      </c>
      <c r="O380" s="77"/>
      <c r="P380" s="196">
        <f>O380*H380</f>
        <v>0</v>
      </c>
      <c r="Q380" s="196">
        <v>0</v>
      </c>
      <c r="R380" s="196">
        <f>Q380*H380</f>
        <v>0</v>
      </c>
      <c r="S380" s="196">
        <v>0</v>
      </c>
      <c r="T380" s="197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98" t="s">
        <v>250</v>
      </c>
      <c r="AT380" s="198" t="s">
        <v>134</v>
      </c>
      <c r="AU380" s="198" t="s">
        <v>88</v>
      </c>
      <c r="AY380" s="19" t="s">
        <v>131</v>
      </c>
      <c r="BE380" s="199">
        <f>IF(N380="základní",J380,0)</f>
        <v>0</v>
      </c>
      <c r="BF380" s="199">
        <f>IF(N380="snížená",J380,0)</f>
        <v>0</v>
      </c>
      <c r="BG380" s="199">
        <f>IF(N380="zákl. přenesená",J380,0)</f>
        <v>0</v>
      </c>
      <c r="BH380" s="199">
        <f>IF(N380="sníž. přenesená",J380,0)</f>
        <v>0</v>
      </c>
      <c r="BI380" s="199">
        <f>IF(N380="nulová",J380,0)</f>
        <v>0</v>
      </c>
      <c r="BJ380" s="19" t="s">
        <v>86</v>
      </c>
      <c r="BK380" s="199">
        <f>ROUND(I380*H380,2)</f>
        <v>0</v>
      </c>
      <c r="BL380" s="19" t="s">
        <v>250</v>
      </c>
      <c r="BM380" s="198" t="s">
        <v>532</v>
      </c>
    </row>
    <row r="381" s="2" customFormat="1" ht="21.75" customHeight="1">
      <c r="A381" s="38"/>
      <c r="B381" s="185"/>
      <c r="C381" s="186" t="s">
        <v>533</v>
      </c>
      <c r="D381" s="186" t="s">
        <v>134</v>
      </c>
      <c r="E381" s="187" t="s">
        <v>534</v>
      </c>
      <c r="F381" s="188" t="s">
        <v>535</v>
      </c>
      <c r="G381" s="189" t="s">
        <v>412</v>
      </c>
      <c r="H381" s="190">
        <v>10</v>
      </c>
      <c r="I381" s="191"/>
      <c r="J381" s="192">
        <f>ROUND(I381*H381,2)</f>
        <v>0</v>
      </c>
      <c r="K381" s="193"/>
      <c r="L381" s="39"/>
      <c r="M381" s="194" t="s">
        <v>1</v>
      </c>
      <c r="N381" s="195" t="s">
        <v>43</v>
      </c>
      <c r="O381" s="77"/>
      <c r="P381" s="196">
        <f>O381*H381</f>
        <v>0</v>
      </c>
      <c r="Q381" s="196">
        <v>0</v>
      </c>
      <c r="R381" s="196">
        <f>Q381*H381</f>
        <v>0</v>
      </c>
      <c r="S381" s="196">
        <v>0</v>
      </c>
      <c r="T381" s="197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98" t="s">
        <v>250</v>
      </c>
      <c r="AT381" s="198" t="s">
        <v>134</v>
      </c>
      <c r="AU381" s="198" t="s">
        <v>88</v>
      </c>
      <c r="AY381" s="19" t="s">
        <v>131</v>
      </c>
      <c r="BE381" s="199">
        <f>IF(N381="základní",J381,0)</f>
        <v>0</v>
      </c>
      <c r="BF381" s="199">
        <f>IF(N381="snížená",J381,0)</f>
        <v>0</v>
      </c>
      <c r="BG381" s="199">
        <f>IF(N381="zákl. přenesená",J381,0)</f>
        <v>0</v>
      </c>
      <c r="BH381" s="199">
        <f>IF(N381="sníž. přenesená",J381,0)</f>
        <v>0</v>
      </c>
      <c r="BI381" s="199">
        <f>IF(N381="nulová",J381,0)</f>
        <v>0</v>
      </c>
      <c r="BJ381" s="19" t="s">
        <v>86</v>
      </c>
      <c r="BK381" s="199">
        <f>ROUND(I381*H381,2)</f>
        <v>0</v>
      </c>
      <c r="BL381" s="19" t="s">
        <v>250</v>
      </c>
      <c r="BM381" s="198" t="s">
        <v>536</v>
      </c>
    </row>
    <row r="382" s="2" customFormat="1" ht="16.5" customHeight="1">
      <c r="A382" s="38"/>
      <c r="B382" s="185"/>
      <c r="C382" s="232" t="s">
        <v>537</v>
      </c>
      <c r="D382" s="232" t="s">
        <v>175</v>
      </c>
      <c r="E382" s="233" t="s">
        <v>538</v>
      </c>
      <c r="F382" s="234" t="s">
        <v>539</v>
      </c>
      <c r="G382" s="235" t="s">
        <v>147</v>
      </c>
      <c r="H382" s="236">
        <v>21.210000000000001</v>
      </c>
      <c r="I382" s="237"/>
      <c r="J382" s="238">
        <f>ROUND(I382*H382,2)</f>
        <v>0</v>
      </c>
      <c r="K382" s="239"/>
      <c r="L382" s="240"/>
      <c r="M382" s="241" t="s">
        <v>1</v>
      </c>
      <c r="N382" s="242" t="s">
        <v>43</v>
      </c>
      <c r="O382" s="77"/>
      <c r="P382" s="196">
        <f>O382*H382</f>
        <v>0</v>
      </c>
      <c r="Q382" s="196">
        <v>0.001</v>
      </c>
      <c r="R382" s="196">
        <f>Q382*H382</f>
        <v>0.02121</v>
      </c>
      <c r="S382" s="196">
        <v>0</v>
      </c>
      <c r="T382" s="197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98" t="s">
        <v>345</v>
      </c>
      <c r="AT382" s="198" t="s">
        <v>175</v>
      </c>
      <c r="AU382" s="198" t="s">
        <v>88</v>
      </c>
      <c r="AY382" s="19" t="s">
        <v>131</v>
      </c>
      <c r="BE382" s="199">
        <f>IF(N382="základní",J382,0)</f>
        <v>0</v>
      </c>
      <c r="BF382" s="199">
        <f>IF(N382="snížená",J382,0)</f>
        <v>0</v>
      </c>
      <c r="BG382" s="199">
        <f>IF(N382="zákl. přenesená",J382,0)</f>
        <v>0</v>
      </c>
      <c r="BH382" s="199">
        <f>IF(N382="sníž. přenesená",J382,0)</f>
        <v>0</v>
      </c>
      <c r="BI382" s="199">
        <f>IF(N382="nulová",J382,0)</f>
        <v>0</v>
      </c>
      <c r="BJ382" s="19" t="s">
        <v>86</v>
      </c>
      <c r="BK382" s="199">
        <f>ROUND(I382*H382,2)</f>
        <v>0</v>
      </c>
      <c r="BL382" s="19" t="s">
        <v>250</v>
      </c>
      <c r="BM382" s="198" t="s">
        <v>540</v>
      </c>
    </row>
    <row r="383" s="13" customFormat="1">
      <c r="A383" s="13"/>
      <c r="B383" s="200"/>
      <c r="C383" s="13"/>
      <c r="D383" s="201" t="s">
        <v>140</v>
      </c>
      <c r="E383" s="202" t="s">
        <v>1</v>
      </c>
      <c r="F383" s="203" t="s">
        <v>541</v>
      </c>
      <c r="G383" s="13"/>
      <c r="H383" s="204">
        <v>1.8899999999999999</v>
      </c>
      <c r="I383" s="205"/>
      <c r="J383" s="13"/>
      <c r="K383" s="13"/>
      <c r="L383" s="200"/>
      <c r="M383" s="206"/>
      <c r="N383" s="207"/>
      <c r="O383" s="207"/>
      <c r="P383" s="207"/>
      <c r="Q383" s="207"/>
      <c r="R383" s="207"/>
      <c r="S383" s="207"/>
      <c r="T383" s="20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02" t="s">
        <v>140</v>
      </c>
      <c r="AU383" s="202" t="s">
        <v>88</v>
      </c>
      <c r="AV383" s="13" t="s">
        <v>88</v>
      </c>
      <c r="AW383" s="13" t="s">
        <v>34</v>
      </c>
      <c r="AX383" s="13" t="s">
        <v>78</v>
      </c>
      <c r="AY383" s="202" t="s">
        <v>131</v>
      </c>
    </row>
    <row r="384" s="13" customFormat="1">
      <c r="A384" s="13"/>
      <c r="B384" s="200"/>
      <c r="C384" s="13"/>
      <c r="D384" s="201" t="s">
        <v>140</v>
      </c>
      <c r="E384" s="202" t="s">
        <v>1</v>
      </c>
      <c r="F384" s="203" t="s">
        <v>542</v>
      </c>
      <c r="G384" s="13"/>
      <c r="H384" s="204">
        <v>19.32</v>
      </c>
      <c r="I384" s="205"/>
      <c r="J384" s="13"/>
      <c r="K384" s="13"/>
      <c r="L384" s="200"/>
      <c r="M384" s="206"/>
      <c r="N384" s="207"/>
      <c r="O384" s="207"/>
      <c r="P384" s="207"/>
      <c r="Q384" s="207"/>
      <c r="R384" s="207"/>
      <c r="S384" s="207"/>
      <c r="T384" s="20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02" t="s">
        <v>140</v>
      </c>
      <c r="AU384" s="202" t="s">
        <v>88</v>
      </c>
      <c r="AV384" s="13" t="s">
        <v>88</v>
      </c>
      <c r="AW384" s="13" t="s">
        <v>34</v>
      </c>
      <c r="AX384" s="13" t="s">
        <v>78</v>
      </c>
      <c r="AY384" s="202" t="s">
        <v>131</v>
      </c>
    </row>
    <row r="385" s="14" customFormat="1">
      <c r="A385" s="14"/>
      <c r="B385" s="209"/>
      <c r="C385" s="14"/>
      <c r="D385" s="201" t="s">
        <v>140</v>
      </c>
      <c r="E385" s="210" t="s">
        <v>1</v>
      </c>
      <c r="F385" s="211" t="s">
        <v>144</v>
      </c>
      <c r="G385" s="14"/>
      <c r="H385" s="212">
        <v>21.210000000000001</v>
      </c>
      <c r="I385" s="213"/>
      <c r="J385" s="14"/>
      <c r="K385" s="14"/>
      <c r="L385" s="209"/>
      <c r="M385" s="214"/>
      <c r="N385" s="215"/>
      <c r="O385" s="215"/>
      <c r="P385" s="215"/>
      <c r="Q385" s="215"/>
      <c r="R385" s="215"/>
      <c r="S385" s="215"/>
      <c r="T385" s="21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10" t="s">
        <v>140</v>
      </c>
      <c r="AU385" s="210" t="s">
        <v>88</v>
      </c>
      <c r="AV385" s="14" t="s">
        <v>138</v>
      </c>
      <c r="AW385" s="14" t="s">
        <v>34</v>
      </c>
      <c r="AX385" s="14" t="s">
        <v>86</v>
      </c>
      <c r="AY385" s="210" t="s">
        <v>131</v>
      </c>
    </row>
    <row r="386" s="2" customFormat="1" ht="21.75" customHeight="1">
      <c r="A386" s="38"/>
      <c r="B386" s="185"/>
      <c r="C386" s="186" t="s">
        <v>543</v>
      </c>
      <c r="D386" s="186" t="s">
        <v>134</v>
      </c>
      <c r="E386" s="187" t="s">
        <v>544</v>
      </c>
      <c r="F386" s="188" t="s">
        <v>545</v>
      </c>
      <c r="G386" s="189" t="s">
        <v>401</v>
      </c>
      <c r="H386" s="243"/>
      <c r="I386" s="191"/>
      <c r="J386" s="192">
        <f>ROUND(I386*H386,2)</f>
        <v>0</v>
      </c>
      <c r="K386" s="193"/>
      <c r="L386" s="39"/>
      <c r="M386" s="194" t="s">
        <v>1</v>
      </c>
      <c r="N386" s="195" t="s">
        <v>43</v>
      </c>
      <c r="O386" s="77"/>
      <c r="P386" s="196">
        <f>O386*H386</f>
        <v>0</v>
      </c>
      <c r="Q386" s="196">
        <v>0</v>
      </c>
      <c r="R386" s="196">
        <f>Q386*H386</f>
        <v>0</v>
      </c>
      <c r="S386" s="196">
        <v>0</v>
      </c>
      <c r="T386" s="197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98" t="s">
        <v>250</v>
      </c>
      <c r="AT386" s="198" t="s">
        <v>134</v>
      </c>
      <c r="AU386" s="198" t="s">
        <v>88</v>
      </c>
      <c r="AY386" s="19" t="s">
        <v>131</v>
      </c>
      <c r="BE386" s="199">
        <f>IF(N386="základní",J386,0)</f>
        <v>0</v>
      </c>
      <c r="BF386" s="199">
        <f>IF(N386="snížená",J386,0)</f>
        <v>0</v>
      </c>
      <c r="BG386" s="199">
        <f>IF(N386="zákl. přenesená",J386,0)</f>
        <v>0</v>
      </c>
      <c r="BH386" s="199">
        <f>IF(N386="sníž. přenesená",J386,0)</f>
        <v>0</v>
      </c>
      <c r="BI386" s="199">
        <f>IF(N386="nulová",J386,0)</f>
        <v>0</v>
      </c>
      <c r="BJ386" s="19" t="s">
        <v>86</v>
      </c>
      <c r="BK386" s="199">
        <f>ROUND(I386*H386,2)</f>
        <v>0</v>
      </c>
      <c r="BL386" s="19" t="s">
        <v>250</v>
      </c>
      <c r="BM386" s="198" t="s">
        <v>546</v>
      </c>
    </row>
    <row r="387" s="12" customFormat="1" ht="22.8" customHeight="1">
      <c r="A387" s="12"/>
      <c r="B387" s="172"/>
      <c r="C387" s="12"/>
      <c r="D387" s="173" t="s">
        <v>77</v>
      </c>
      <c r="E387" s="183" t="s">
        <v>547</v>
      </c>
      <c r="F387" s="183" t="s">
        <v>548</v>
      </c>
      <c r="G387" s="12"/>
      <c r="H387" s="12"/>
      <c r="I387" s="175"/>
      <c r="J387" s="184">
        <f>BK387</f>
        <v>0</v>
      </c>
      <c r="K387" s="12"/>
      <c r="L387" s="172"/>
      <c r="M387" s="177"/>
      <c r="N387" s="178"/>
      <c r="O387" s="178"/>
      <c r="P387" s="179">
        <f>SUM(P388:P397)</f>
        <v>0</v>
      </c>
      <c r="Q387" s="178"/>
      <c r="R387" s="179">
        <f>SUM(R388:R397)</f>
        <v>0.013391200000000002</v>
      </c>
      <c r="S387" s="178"/>
      <c r="T387" s="180">
        <f>SUM(T388:T397)</f>
        <v>0.68480000000000008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73" t="s">
        <v>88</v>
      </c>
      <c r="AT387" s="181" t="s">
        <v>77</v>
      </c>
      <c r="AU387" s="181" t="s">
        <v>86</v>
      </c>
      <c r="AY387" s="173" t="s">
        <v>131</v>
      </c>
      <c r="BK387" s="182">
        <f>SUM(BK388:BK397)</f>
        <v>0</v>
      </c>
    </row>
    <row r="388" s="2" customFormat="1" ht="16.5" customHeight="1">
      <c r="A388" s="38"/>
      <c r="B388" s="185"/>
      <c r="C388" s="186" t="s">
        <v>549</v>
      </c>
      <c r="D388" s="186" t="s">
        <v>134</v>
      </c>
      <c r="E388" s="187" t="s">
        <v>550</v>
      </c>
      <c r="F388" s="188" t="s">
        <v>551</v>
      </c>
      <c r="G388" s="189" t="s">
        <v>137</v>
      </c>
      <c r="H388" s="190">
        <v>34.240000000000002</v>
      </c>
      <c r="I388" s="191"/>
      <c r="J388" s="192">
        <f>ROUND(I388*H388,2)</f>
        <v>0</v>
      </c>
      <c r="K388" s="193"/>
      <c r="L388" s="39"/>
      <c r="M388" s="194" t="s">
        <v>1</v>
      </c>
      <c r="N388" s="195" t="s">
        <v>43</v>
      </c>
      <c r="O388" s="77"/>
      <c r="P388" s="196">
        <f>O388*H388</f>
        <v>0</v>
      </c>
      <c r="Q388" s="196">
        <v>0</v>
      </c>
      <c r="R388" s="196">
        <f>Q388*H388</f>
        <v>0</v>
      </c>
      <c r="S388" s="196">
        <v>0.02</v>
      </c>
      <c r="T388" s="197">
        <f>S388*H388</f>
        <v>0.68480000000000008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198" t="s">
        <v>250</v>
      </c>
      <c r="AT388" s="198" t="s">
        <v>134</v>
      </c>
      <c r="AU388" s="198" t="s">
        <v>88</v>
      </c>
      <c r="AY388" s="19" t="s">
        <v>131</v>
      </c>
      <c r="BE388" s="199">
        <f>IF(N388="základní",J388,0)</f>
        <v>0</v>
      </c>
      <c r="BF388" s="199">
        <f>IF(N388="snížená",J388,0)</f>
        <v>0</v>
      </c>
      <c r="BG388" s="199">
        <f>IF(N388="zákl. přenesená",J388,0)</f>
        <v>0</v>
      </c>
      <c r="BH388" s="199">
        <f>IF(N388="sníž. přenesená",J388,0)</f>
        <v>0</v>
      </c>
      <c r="BI388" s="199">
        <f>IF(N388="nulová",J388,0)</f>
        <v>0</v>
      </c>
      <c r="BJ388" s="19" t="s">
        <v>86</v>
      </c>
      <c r="BK388" s="199">
        <f>ROUND(I388*H388,2)</f>
        <v>0</v>
      </c>
      <c r="BL388" s="19" t="s">
        <v>250</v>
      </c>
      <c r="BM388" s="198" t="s">
        <v>552</v>
      </c>
    </row>
    <row r="389" s="15" customFormat="1">
      <c r="A389" s="15"/>
      <c r="B389" s="217"/>
      <c r="C389" s="15"/>
      <c r="D389" s="201" t="s">
        <v>140</v>
      </c>
      <c r="E389" s="218" t="s">
        <v>1</v>
      </c>
      <c r="F389" s="219" t="s">
        <v>553</v>
      </c>
      <c r="G389" s="15"/>
      <c r="H389" s="218" t="s">
        <v>1</v>
      </c>
      <c r="I389" s="220"/>
      <c r="J389" s="15"/>
      <c r="K389" s="15"/>
      <c r="L389" s="217"/>
      <c r="M389" s="221"/>
      <c r="N389" s="222"/>
      <c r="O389" s="222"/>
      <c r="P389" s="222"/>
      <c r="Q389" s="222"/>
      <c r="R389" s="222"/>
      <c r="S389" s="222"/>
      <c r="T389" s="22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18" t="s">
        <v>140</v>
      </c>
      <c r="AU389" s="218" t="s">
        <v>88</v>
      </c>
      <c r="AV389" s="15" t="s">
        <v>86</v>
      </c>
      <c r="AW389" s="15" t="s">
        <v>34</v>
      </c>
      <c r="AX389" s="15" t="s">
        <v>78</v>
      </c>
      <c r="AY389" s="218" t="s">
        <v>131</v>
      </c>
    </row>
    <row r="390" s="13" customFormat="1">
      <c r="A390" s="13"/>
      <c r="B390" s="200"/>
      <c r="C390" s="13"/>
      <c r="D390" s="201" t="s">
        <v>140</v>
      </c>
      <c r="E390" s="202" t="s">
        <v>1</v>
      </c>
      <c r="F390" s="203" t="s">
        <v>554</v>
      </c>
      <c r="G390" s="13"/>
      <c r="H390" s="204">
        <v>31.039999999999999</v>
      </c>
      <c r="I390" s="205"/>
      <c r="J390" s="13"/>
      <c r="K390" s="13"/>
      <c r="L390" s="200"/>
      <c r="M390" s="206"/>
      <c r="N390" s="207"/>
      <c r="O390" s="207"/>
      <c r="P390" s="207"/>
      <c r="Q390" s="207"/>
      <c r="R390" s="207"/>
      <c r="S390" s="207"/>
      <c r="T390" s="20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02" t="s">
        <v>140</v>
      </c>
      <c r="AU390" s="202" t="s">
        <v>88</v>
      </c>
      <c r="AV390" s="13" t="s">
        <v>88</v>
      </c>
      <c r="AW390" s="13" t="s">
        <v>34</v>
      </c>
      <c r="AX390" s="13" t="s">
        <v>78</v>
      </c>
      <c r="AY390" s="202" t="s">
        <v>131</v>
      </c>
    </row>
    <row r="391" s="13" customFormat="1">
      <c r="A391" s="13"/>
      <c r="B391" s="200"/>
      <c r="C391" s="13"/>
      <c r="D391" s="201" t="s">
        <v>140</v>
      </c>
      <c r="E391" s="202" t="s">
        <v>1</v>
      </c>
      <c r="F391" s="203" t="s">
        <v>555</v>
      </c>
      <c r="G391" s="13"/>
      <c r="H391" s="204">
        <v>3.2000000000000002</v>
      </c>
      <c r="I391" s="205"/>
      <c r="J391" s="13"/>
      <c r="K391" s="13"/>
      <c r="L391" s="200"/>
      <c r="M391" s="206"/>
      <c r="N391" s="207"/>
      <c r="O391" s="207"/>
      <c r="P391" s="207"/>
      <c r="Q391" s="207"/>
      <c r="R391" s="207"/>
      <c r="S391" s="207"/>
      <c r="T391" s="20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02" t="s">
        <v>140</v>
      </c>
      <c r="AU391" s="202" t="s">
        <v>88</v>
      </c>
      <c r="AV391" s="13" t="s">
        <v>88</v>
      </c>
      <c r="AW391" s="13" t="s">
        <v>34</v>
      </c>
      <c r="AX391" s="13" t="s">
        <v>78</v>
      </c>
      <c r="AY391" s="202" t="s">
        <v>131</v>
      </c>
    </row>
    <row r="392" s="14" customFormat="1">
      <c r="A392" s="14"/>
      <c r="B392" s="209"/>
      <c r="C392" s="14"/>
      <c r="D392" s="201" t="s">
        <v>140</v>
      </c>
      <c r="E392" s="210" t="s">
        <v>1</v>
      </c>
      <c r="F392" s="211" t="s">
        <v>144</v>
      </c>
      <c r="G392" s="14"/>
      <c r="H392" s="212">
        <v>34.240000000000002</v>
      </c>
      <c r="I392" s="213"/>
      <c r="J392" s="14"/>
      <c r="K392" s="14"/>
      <c r="L392" s="209"/>
      <c r="M392" s="214"/>
      <c r="N392" s="215"/>
      <c r="O392" s="215"/>
      <c r="P392" s="215"/>
      <c r="Q392" s="215"/>
      <c r="R392" s="215"/>
      <c r="S392" s="215"/>
      <c r="T392" s="21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10" t="s">
        <v>140</v>
      </c>
      <c r="AU392" s="210" t="s">
        <v>88</v>
      </c>
      <c r="AV392" s="14" t="s">
        <v>138</v>
      </c>
      <c r="AW392" s="14" t="s">
        <v>34</v>
      </c>
      <c r="AX392" s="14" t="s">
        <v>86</v>
      </c>
      <c r="AY392" s="210" t="s">
        <v>131</v>
      </c>
    </row>
    <row r="393" s="2" customFormat="1" ht="16.5" customHeight="1">
      <c r="A393" s="38"/>
      <c r="B393" s="185"/>
      <c r="C393" s="186" t="s">
        <v>556</v>
      </c>
      <c r="D393" s="186" t="s">
        <v>134</v>
      </c>
      <c r="E393" s="187" t="s">
        <v>557</v>
      </c>
      <c r="F393" s="188" t="s">
        <v>558</v>
      </c>
      <c r="G393" s="189" t="s">
        <v>137</v>
      </c>
      <c r="H393" s="190">
        <v>34.240000000000002</v>
      </c>
      <c r="I393" s="191"/>
      <c r="J393" s="192">
        <f>ROUND(I393*H393,2)</f>
        <v>0</v>
      </c>
      <c r="K393" s="193"/>
      <c r="L393" s="39"/>
      <c r="M393" s="194" t="s">
        <v>1</v>
      </c>
      <c r="N393" s="195" t="s">
        <v>43</v>
      </c>
      <c r="O393" s="77"/>
      <c r="P393" s="196">
        <f>O393*H393</f>
        <v>0</v>
      </c>
      <c r="Q393" s="196">
        <v>0.00038000000000000002</v>
      </c>
      <c r="R393" s="196">
        <f>Q393*H393</f>
        <v>0.013011200000000002</v>
      </c>
      <c r="S393" s="196">
        <v>0</v>
      </c>
      <c r="T393" s="197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98" t="s">
        <v>250</v>
      </c>
      <c r="AT393" s="198" t="s">
        <v>134</v>
      </c>
      <c r="AU393" s="198" t="s">
        <v>88</v>
      </c>
      <c r="AY393" s="19" t="s">
        <v>131</v>
      </c>
      <c r="BE393" s="199">
        <f>IF(N393="základní",J393,0)</f>
        <v>0</v>
      </c>
      <c r="BF393" s="199">
        <f>IF(N393="snížená",J393,0)</f>
        <v>0</v>
      </c>
      <c r="BG393" s="199">
        <f>IF(N393="zákl. přenesená",J393,0)</f>
        <v>0</v>
      </c>
      <c r="BH393" s="199">
        <f>IF(N393="sníž. přenesená",J393,0)</f>
        <v>0</v>
      </c>
      <c r="BI393" s="199">
        <f>IF(N393="nulová",J393,0)</f>
        <v>0</v>
      </c>
      <c r="BJ393" s="19" t="s">
        <v>86</v>
      </c>
      <c r="BK393" s="199">
        <f>ROUND(I393*H393,2)</f>
        <v>0</v>
      </c>
      <c r="BL393" s="19" t="s">
        <v>250</v>
      </c>
      <c r="BM393" s="198" t="s">
        <v>559</v>
      </c>
    </row>
    <row r="394" s="13" customFormat="1">
      <c r="A394" s="13"/>
      <c r="B394" s="200"/>
      <c r="C394" s="13"/>
      <c r="D394" s="201" t="s">
        <v>140</v>
      </c>
      <c r="E394" s="202" t="s">
        <v>1</v>
      </c>
      <c r="F394" s="203" t="s">
        <v>560</v>
      </c>
      <c r="G394" s="13"/>
      <c r="H394" s="204">
        <v>34.240000000000002</v>
      </c>
      <c r="I394" s="205"/>
      <c r="J394" s="13"/>
      <c r="K394" s="13"/>
      <c r="L394" s="200"/>
      <c r="M394" s="206"/>
      <c r="N394" s="207"/>
      <c r="O394" s="207"/>
      <c r="P394" s="207"/>
      <c r="Q394" s="207"/>
      <c r="R394" s="207"/>
      <c r="S394" s="207"/>
      <c r="T394" s="20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02" t="s">
        <v>140</v>
      </c>
      <c r="AU394" s="202" t="s">
        <v>88</v>
      </c>
      <c r="AV394" s="13" t="s">
        <v>88</v>
      </c>
      <c r="AW394" s="13" t="s">
        <v>34</v>
      </c>
      <c r="AX394" s="13" t="s">
        <v>86</v>
      </c>
      <c r="AY394" s="202" t="s">
        <v>131</v>
      </c>
    </row>
    <row r="395" s="2" customFormat="1" ht="16.5" customHeight="1">
      <c r="A395" s="38"/>
      <c r="B395" s="185"/>
      <c r="C395" s="186" t="s">
        <v>561</v>
      </c>
      <c r="D395" s="186" t="s">
        <v>134</v>
      </c>
      <c r="E395" s="187" t="s">
        <v>562</v>
      </c>
      <c r="F395" s="188" t="s">
        <v>563</v>
      </c>
      <c r="G395" s="189" t="s">
        <v>293</v>
      </c>
      <c r="H395" s="190">
        <v>1</v>
      </c>
      <c r="I395" s="191"/>
      <c r="J395" s="192">
        <f>ROUND(I395*H395,2)</f>
        <v>0</v>
      </c>
      <c r="K395" s="193"/>
      <c r="L395" s="39"/>
      <c r="M395" s="194" t="s">
        <v>1</v>
      </c>
      <c r="N395" s="195" t="s">
        <v>43</v>
      </c>
      <c r="O395" s="77"/>
      <c r="P395" s="196">
        <f>O395*H395</f>
        <v>0</v>
      </c>
      <c r="Q395" s="196">
        <v>0.00038000000000000002</v>
      </c>
      <c r="R395" s="196">
        <f>Q395*H395</f>
        <v>0.00038000000000000002</v>
      </c>
      <c r="S395" s="196">
        <v>0</v>
      </c>
      <c r="T395" s="19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198" t="s">
        <v>250</v>
      </c>
      <c r="AT395" s="198" t="s">
        <v>134</v>
      </c>
      <c r="AU395" s="198" t="s">
        <v>88</v>
      </c>
      <c r="AY395" s="19" t="s">
        <v>131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19" t="s">
        <v>86</v>
      </c>
      <c r="BK395" s="199">
        <f>ROUND(I395*H395,2)</f>
        <v>0</v>
      </c>
      <c r="BL395" s="19" t="s">
        <v>250</v>
      </c>
      <c r="BM395" s="198" t="s">
        <v>564</v>
      </c>
    </row>
    <row r="396" s="13" customFormat="1">
      <c r="A396" s="13"/>
      <c r="B396" s="200"/>
      <c r="C396" s="13"/>
      <c r="D396" s="201" t="s">
        <v>140</v>
      </c>
      <c r="E396" s="202" t="s">
        <v>1</v>
      </c>
      <c r="F396" s="203" t="s">
        <v>565</v>
      </c>
      <c r="G396" s="13"/>
      <c r="H396" s="204">
        <v>1</v>
      </c>
      <c r="I396" s="205"/>
      <c r="J396" s="13"/>
      <c r="K396" s="13"/>
      <c r="L396" s="200"/>
      <c r="M396" s="206"/>
      <c r="N396" s="207"/>
      <c r="O396" s="207"/>
      <c r="P396" s="207"/>
      <c r="Q396" s="207"/>
      <c r="R396" s="207"/>
      <c r="S396" s="207"/>
      <c r="T396" s="20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02" t="s">
        <v>140</v>
      </c>
      <c r="AU396" s="202" t="s">
        <v>88</v>
      </c>
      <c r="AV396" s="13" t="s">
        <v>88</v>
      </c>
      <c r="AW396" s="13" t="s">
        <v>34</v>
      </c>
      <c r="AX396" s="13" t="s">
        <v>86</v>
      </c>
      <c r="AY396" s="202" t="s">
        <v>131</v>
      </c>
    </row>
    <row r="397" s="2" customFormat="1" ht="21.75" customHeight="1">
      <c r="A397" s="38"/>
      <c r="B397" s="185"/>
      <c r="C397" s="186" t="s">
        <v>566</v>
      </c>
      <c r="D397" s="186" t="s">
        <v>134</v>
      </c>
      <c r="E397" s="187" t="s">
        <v>567</v>
      </c>
      <c r="F397" s="188" t="s">
        <v>568</v>
      </c>
      <c r="G397" s="189" t="s">
        <v>401</v>
      </c>
      <c r="H397" s="243"/>
      <c r="I397" s="191"/>
      <c r="J397" s="192">
        <f>ROUND(I397*H397,2)</f>
        <v>0</v>
      </c>
      <c r="K397" s="193"/>
      <c r="L397" s="39"/>
      <c r="M397" s="194" t="s">
        <v>1</v>
      </c>
      <c r="N397" s="195" t="s">
        <v>43</v>
      </c>
      <c r="O397" s="77"/>
      <c r="P397" s="196">
        <f>O397*H397</f>
        <v>0</v>
      </c>
      <c r="Q397" s="196">
        <v>0</v>
      </c>
      <c r="R397" s="196">
        <f>Q397*H397</f>
        <v>0</v>
      </c>
      <c r="S397" s="196">
        <v>0</v>
      </c>
      <c r="T397" s="197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98" t="s">
        <v>250</v>
      </c>
      <c r="AT397" s="198" t="s">
        <v>134</v>
      </c>
      <c r="AU397" s="198" t="s">
        <v>88</v>
      </c>
      <c r="AY397" s="19" t="s">
        <v>131</v>
      </c>
      <c r="BE397" s="199">
        <f>IF(N397="základní",J397,0)</f>
        <v>0</v>
      </c>
      <c r="BF397" s="199">
        <f>IF(N397="snížená",J397,0)</f>
        <v>0</v>
      </c>
      <c r="BG397" s="199">
        <f>IF(N397="zákl. přenesená",J397,0)</f>
        <v>0</v>
      </c>
      <c r="BH397" s="199">
        <f>IF(N397="sníž. přenesená",J397,0)</f>
        <v>0</v>
      </c>
      <c r="BI397" s="199">
        <f>IF(N397="nulová",J397,0)</f>
        <v>0</v>
      </c>
      <c r="BJ397" s="19" t="s">
        <v>86</v>
      </c>
      <c r="BK397" s="199">
        <f>ROUND(I397*H397,2)</f>
        <v>0</v>
      </c>
      <c r="BL397" s="19" t="s">
        <v>250</v>
      </c>
      <c r="BM397" s="198" t="s">
        <v>569</v>
      </c>
    </row>
    <row r="398" s="12" customFormat="1" ht="22.8" customHeight="1">
      <c r="A398" s="12"/>
      <c r="B398" s="172"/>
      <c r="C398" s="12"/>
      <c r="D398" s="173" t="s">
        <v>77</v>
      </c>
      <c r="E398" s="183" t="s">
        <v>570</v>
      </c>
      <c r="F398" s="183" t="s">
        <v>571</v>
      </c>
      <c r="G398" s="12"/>
      <c r="H398" s="12"/>
      <c r="I398" s="175"/>
      <c r="J398" s="184">
        <f>BK398</f>
        <v>0</v>
      </c>
      <c r="K398" s="12"/>
      <c r="L398" s="172"/>
      <c r="M398" s="177"/>
      <c r="N398" s="178"/>
      <c r="O398" s="178"/>
      <c r="P398" s="179">
        <f>SUM(P399:P415)</f>
        <v>0</v>
      </c>
      <c r="Q398" s="178"/>
      <c r="R398" s="179">
        <f>SUM(R399:R415)</f>
        <v>1.2601260000000001</v>
      </c>
      <c r="S398" s="178"/>
      <c r="T398" s="180">
        <f>SUM(T399:T415)</f>
        <v>1.5461399999999999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73" t="s">
        <v>88</v>
      </c>
      <c r="AT398" s="181" t="s">
        <v>77</v>
      </c>
      <c r="AU398" s="181" t="s">
        <v>86</v>
      </c>
      <c r="AY398" s="173" t="s">
        <v>131</v>
      </c>
      <c r="BK398" s="182">
        <f>SUM(BK399:BK415)</f>
        <v>0</v>
      </c>
    </row>
    <row r="399" s="2" customFormat="1" ht="16.5" customHeight="1">
      <c r="A399" s="38"/>
      <c r="B399" s="185"/>
      <c r="C399" s="186" t="s">
        <v>572</v>
      </c>
      <c r="D399" s="186" t="s">
        <v>134</v>
      </c>
      <c r="E399" s="187" t="s">
        <v>573</v>
      </c>
      <c r="F399" s="188" t="s">
        <v>574</v>
      </c>
      <c r="G399" s="189" t="s">
        <v>137</v>
      </c>
      <c r="H399" s="190">
        <v>43.799999999999997</v>
      </c>
      <c r="I399" s="191"/>
      <c r="J399" s="192">
        <f>ROUND(I399*H399,2)</f>
        <v>0</v>
      </c>
      <c r="K399" s="193"/>
      <c r="L399" s="39"/>
      <c r="M399" s="194" t="s">
        <v>1</v>
      </c>
      <c r="N399" s="195" t="s">
        <v>43</v>
      </c>
      <c r="O399" s="77"/>
      <c r="P399" s="196">
        <f>O399*H399</f>
        <v>0</v>
      </c>
      <c r="Q399" s="196">
        <v>0.00029999999999999997</v>
      </c>
      <c r="R399" s="196">
        <f>Q399*H399</f>
        <v>0.013139999999999997</v>
      </c>
      <c r="S399" s="196">
        <v>0</v>
      </c>
      <c r="T399" s="197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98" t="s">
        <v>250</v>
      </c>
      <c r="AT399" s="198" t="s">
        <v>134</v>
      </c>
      <c r="AU399" s="198" t="s">
        <v>88</v>
      </c>
      <c r="AY399" s="19" t="s">
        <v>131</v>
      </c>
      <c r="BE399" s="199">
        <f>IF(N399="základní",J399,0)</f>
        <v>0</v>
      </c>
      <c r="BF399" s="199">
        <f>IF(N399="snížená",J399,0)</f>
        <v>0</v>
      </c>
      <c r="BG399" s="199">
        <f>IF(N399="zákl. přenesená",J399,0)</f>
        <v>0</v>
      </c>
      <c r="BH399" s="199">
        <f>IF(N399="sníž. přenesená",J399,0)</f>
        <v>0</v>
      </c>
      <c r="BI399" s="199">
        <f>IF(N399="nulová",J399,0)</f>
        <v>0</v>
      </c>
      <c r="BJ399" s="19" t="s">
        <v>86</v>
      </c>
      <c r="BK399" s="199">
        <f>ROUND(I399*H399,2)</f>
        <v>0</v>
      </c>
      <c r="BL399" s="19" t="s">
        <v>250</v>
      </c>
      <c r="BM399" s="198" t="s">
        <v>575</v>
      </c>
    </row>
    <row r="400" s="13" customFormat="1">
      <c r="A400" s="13"/>
      <c r="B400" s="200"/>
      <c r="C400" s="13"/>
      <c r="D400" s="201" t="s">
        <v>140</v>
      </c>
      <c r="E400" s="202" t="s">
        <v>1</v>
      </c>
      <c r="F400" s="203" t="s">
        <v>576</v>
      </c>
      <c r="G400" s="13"/>
      <c r="H400" s="204">
        <v>10.630000000000001</v>
      </c>
      <c r="I400" s="205"/>
      <c r="J400" s="13"/>
      <c r="K400" s="13"/>
      <c r="L400" s="200"/>
      <c r="M400" s="206"/>
      <c r="N400" s="207"/>
      <c r="O400" s="207"/>
      <c r="P400" s="207"/>
      <c r="Q400" s="207"/>
      <c r="R400" s="207"/>
      <c r="S400" s="207"/>
      <c r="T400" s="20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02" t="s">
        <v>140</v>
      </c>
      <c r="AU400" s="202" t="s">
        <v>88</v>
      </c>
      <c r="AV400" s="13" t="s">
        <v>88</v>
      </c>
      <c r="AW400" s="13" t="s">
        <v>34</v>
      </c>
      <c r="AX400" s="13" t="s">
        <v>78</v>
      </c>
      <c r="AY400" s="202" t="s">
        <v>131</v>
      </c>
    </row>
    <row r="401" s="13" customFormat="1">
      <c r="A401" s="13"/>
      <c r="B401" s="200"/>
      <c r="C401" s="13"/>
      <c r="D401" s="201" t="s">
        <v>140</v>
      </c>
      <c r="E401" s="202" t="s">
        <v>1</v>
      </c>
      <c r="F401" s="203" t="s">
        <v>319</v>
      </c>
      <c r="G401" s="13"/>
      <c r="H401" s="204">
        <v>10.310000000000001</v>
      </c>
      <c r="I401" s="205"/>
      <c r="J401" s="13"/>
      <c r="K401" s="13"/>
      <c r="L401" s="200"/>
      <c r="M401" s="206"/>
      <c r="N401" s="207"/>
      <c r="O401" s="207"/>
      <c r="P401" s="207"/>
      <c r="Q401" s="207"/>
      <c r="R401" s="207"/>
      <c r="S401" s="207"/>
      <c r="T401" s="20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02" t="s">
        <v>140</v>
      </c>
      <c r="AU401" s="202" t="s">
        <v>88</v>
      </c>
      <c r="AV401" s="13" t="s">
        <v>88</v>
      </c>
      <c r="AW401" s="13" t="s">
        <v>34</v>
      </c>
      <c r="AX401" s="13" t="s">
        <v>78</v>
      </c>
      <c r="AY401" s="202" t="s">
        <v>131</v>
      </c>
    </row>
    <row r="402" s="13" customFormat="1">
      <c r="A402" s="13"/>
      <c r="B402" s="200"/>
      <c r="C402" s="13"/>
      <c r="D402" s="201" t="s">
        <v>140</v>
      </c>
      <c r="E402" s="202" t="s">
        <v>1</v>
      </c>
      <c r="F402" s="203" t="s">
        <v>577</v>
      </c>
      <c r="G402" s="13"/>
      <c r="H402" s="204">
        <v>11.93</v>
      </c>
      <c r="I402" s="205"/>
      <c r="J402" s="13"/>
      <c r="K402" s="13"/>
      <c r="L402" s="200"/>
      <c r="M402" s="206"/>
      <c r="N402" s="207"/>
      <c r="O402" s="207"/>
      <c r="P402" s="207"/>
      <c r="Q402" s="207"/>
      <c r="R402" s="207"/>
      <c r="S402" s="207"/>
      <c r="T402" s="20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02" t="s">
        <v>140</v>
      </c>
      <c r="AU402" s="202" t="s">
        <v>88</v>
      </c>
      <c r="AV402" s="13" t="s">
        <v>88</v>
      </c>
      <c r="AW402" s="13" t="s">
        <v>34</v>
      </c>
      <c r="AX402" s="13" t="s">
        <v>78</v>
      </c>
      <c r="AY402" s="202" t="s">
        <v>131</v>
      </c>
    </row>
    <row r="403" s="13" customFormat="1">
      <c r="A403" s="13"/>
      <c r="B403" s="200"/>
      <c r="C403" s="13"/>
      <c r="D403" s="201" t="s">
        <v>140</v>
      </c>
      <c r="E403" s="202" t="s">
        <v>1</v>
      </c>
      <c r="F403" s="203" t="s">
        <v>321</v>
      </c>
      <c r="G403" s="13"/>
      <c r="H403" s="204">
        <v>10.93</v>
      </c>
      <c r="I403" s="205"/>
      <c r="J403" s="13"/>
      <c r="K403" s="13"/>
      <c r="L403" s="200"/>
      <c r="M403" s="206"/>
      <c r="N403" s="207"/>
      <c r="O403" s="207"/>
      <c r="P403" s="207"/>
      <c r="Q403" s="207"/>
      <c r="R403" s="207"/>
      <c r="S403" s="207"/>
      <c r="T403" s="20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02" t="s">
        <v>140</v>
      </c>
      <c r="AU403" s="202" t="s">
        <v>88</v>
      </c>
      <c r="AV403" s="13" t="s">
        <v>88</v>
      </c>
      <c r="AW403" s="13" t="s">
        <v>34</v>
      </c>
      <c r="AX403" s="13" t="s">
        <v>78</v>
      </c>
      <c r="AY403" s="202" t="s">
        <v>131</v>
      </c>
    </row>
    <row r="404" s="14" customFormat="1">
      <c r="A404" s="14"/>
      <c r="B404" s="209"/>
      <c r="C404" s="14"/>
      <c r="D404" s="201" t="s">
        <v>140</v>
      </c>
      <c r="E404" s="210" t="s">
        <v>1</v>
      </c>
      <c r="F404" s="211" t="s">
        <v>144</v>
      </c>
      <c r="G404" s="14"/>
      <c r="H404" s="212">
        <v>43.800000000000004</v>
      </c>
      <c r="I404" s="213"/>
      <c r="J404" s="14"/>
      <c r="K404" s="14"/>
      <c r="L404" s="209"/>
      <c r="M404" s="214"/>
      <c r="N404" s="215"/>
      <c r="O404" s="215"/>
      <c r="P404" s="215"/>
      <c r="Q404" s="215"/>
      <c r="R404" s="215"/>
      <c r="S404" s="215"/>
      <c r="T404" s="21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10" t="s">
        <v>140</v>
      </c>
      <c r="AU404" s="210" t="s">
        <v>88</v>
      </c>
      <c r="AV404" s="14" t="s">
        <v>138</v>
      </c>
      <c r="AW404" s="14" t="s">
        <v>34</v>
      </c>
      <c r="AX404" s="14" t="s">
        <v>86</v>
      </c>
      <c r="AY404" s="210" t="s">
        <v>131</v>
      </c>
    </row>
    <row r="405" s="2" customFormat="1" ht="16.5" customHeight="1">
      <c r="A405" s="38"/>
      <c r="B405" s="185"/>
      <c r="C405" s="186" t="s">
        <v>578</v>
      </c>
      <c r="D405" s="186" t="s">
        <v>134</v>
      </c>
      <c r="E405" s="187" t="s">
        <v>579</v>
      </c>
      <c r="F405" s="188" t="s">
        <v>580</v>
      </c>
      <c r="G405" s="189" t="s">
        <v>137</v>
      </c>
      <c r="H405" s="190">
        <v>43.799999999999997</v>
      </c>
      <c r="I405" s="191"/>
      <c r="J405" s="192">
        <f>ROUND(I405*H405,2)</f>
        <v>0</v>
      </c>
      <c r="K405" s="193"/>
      <c r="L405" s="39"/>
      <c r="M405" s="194" t="s">
        <v>1</v>
      </c>
      <c r="N405" s="195" t="s">
        <v>43</v>
      </c>
      <c r="O405" s="77"/>
      <c r="P405" s="196">
        <f>O405*H405</f>
        <v>0</v>
      </c>
      <c r="Q405" s="196">
        <v>0</v>
      </c>
      <c r="R405" s="196">
        <f>Q405*H405</f>
        <v>0</v>
      </c>
      <c r="S405" s="196">
        <v>0.035299999999999998</v>
      </c>
      <c r="T405" s="197">
        <f>S405*H405</f>
        <v>1.5461399999999999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98" t="s">
        <v>250</v>
      </c>
      <c r="AT405" s="198" t="s">
        <v>134</v>
      </c>
      <c r="AU405" s="198" t="s">
        <v>88</v>
      </c>
      <c r="AY405" s="19" t="s">
        <v>131</v>
      </c>
      <c r="BE405" s="199">
        <f>IF(N405="základní",J405,0)</f>
        <v>0</v>
      </c>
      <c r="BF405" s="199">
        <f>IF(N405="snížená",J405,0)</f>
        <v>0</v>
      </c>
      <c r="BG405" s="199">
        <f>IF(N405="zákl. přenesená",J405,0)</f>
        <v>0</v>
      </c>
      <c r="BH405" s="199">
        <f>IF(N405="sníž. přenesená",J405,0)</f>
        <v>0</v>
      </c>
      <c r="BI405" s="199">
        <f>IF(N405="nulová",J405,0)</f>
        <v>0</v>
      </c>
      <c r="BJ405" s="19" t="s">
        <v>86</v>
      </c>
      <c r="BK405" s="199">
        <f>ROUND(I405*H405,2)</f>
        <v>0</v>
      </c>
      <c r="BL405" s="19" t="s">
        <v>250</v>
      </c>
      <c r="BM405" s="198" t="s">
        <v>581</v>
      </c>
    </row>
    <row r="406" s="2" customFormat="1" ht="21.75" customHeight="1">
      <c r="A406" s="38"/>
      <c r="B406" s="185"/>
      <c r="C406" s="186" t="s">
        <v>582</v>
      </c>
      <c r="D406" s="186" t="s">
        <v>134</v>
      </c>
      <c r="E406" s="187" t="s">
        <v>583</v>
      </c>
      <c r="F406" s="188" t="s">
        <v>584</v>
      </c>
      <c r="G406" s="189" t="s">
        <v>137</v>
      </c>
      <c r="H406" s="190">
        <v>43.799999999999997</v>
      </c>
      <c r="I406" s="191"/>
      <c r="J406" s="192">
        <f>ROUND(I406*H406,2)</f>
        <v>0</v>
      </c>
      <c r="K406" s="193"/>
      <c r="L406" s="39"/>
      <c r="M406" s="194" t="s">
        <v>1</v>
      </c>
      <c r="N406" s="195" t="s">
        <v>43</v>
      </c>
      <c r="O406" s="77"/>
      <c r="P406" s="196">
        <f>O406*H406</f>
        <v>0</v>
      </c>
      <c r="Q406" s="196">
        <v>0.0074999999999999997</v>
      </c>
      <c r="R406" s="196">
        <f>Q406*H406</f>
        <v>0.32849999999999996</v>
      </c>
      <c r="S406" s="196">
        <v>0</v>
      </c>
      <c r="T406" s="197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98" t="s">
        <v>250</v>
      </c>
      <c r="AT406" s="198" t="s">
        <v>134</v>
      </c>
      <c r="AU406" s="198" t="s">
        <v>88</v>
      </c>
      <c r="AY406" s="19" t="s">
        <v>131</v>
      </c>
      <c r="BE406" s="199">
        <f>IF(N406="základní",J406,0)</f>
        <v>0</v>
      </c>
      <c r="BF406" s="199">
        <f>IF(N406="snížená",J406,0)</f>
        <v>0</v>
      </c>
      <c r="BG406" s="199">
        <f>IF(N406="zákl. přenesená",J406,0)</f>
        <v>0</v>
      </c>
      <c r="BH406" s="199">
        <f>IF(N406="sníž. přenesená",J406,0)</f>
        <v>0</v>
      </c>
      <c r="BI406" s="199">
        <f>IF(N406="nulová",J406,0)</f>
        <v>0</v>
      </c>
      <c r="BJ406" s="19" t="s">
        <v>86</v>
      </c>
      <c r="BK406" s="199">
        <f>ROUND(I406*H406,2)</f>
        <v>0</v>
      </c>
      <c r="BL406" s="19" t="s">
        <v>250</v>
      </c>
      <c r="BM406" s="198" t="s">
        <v>585</v>
      </c>
    </row>
    <row r="407" s="13" customFormat="1">
      <c r="A407" s="13"/>
      <c r="B407" s="200"/>
      <c r="C407" s="13"/>
      <c r="D407" s="201" t="s">
        <v>140</v>
      </c>
      <c r="E407" s="202" t="s">
        <v>1</v>
      </c>
      <c r="F407" s="203" t="s">
        <v>576</v>
      </c>
      <c r="G407" s="13"/>
      <c r="H407" s="204">
        <v>10.630000000000001</v>
      </c>
      <c r="I407" s="205"/>
      <c r="J407" s="13"/>
      <c r="K407" s="13"/>
      <c r="L407" s="200"/>
      <c r="M407" s="206"/>
      <c r="N407" s="207"/>
      <c r="O407" s="207"/>
      <c r="P407" s="207"/>
      <c r="Q407" s="207"/>
      <c r="R407" s="207"/>
      <c r="S407" s="207"/>
      <c r="T407" s="20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02" t="s">
        <v>140</v>
      </c>
      <c r="AU407" s="202" t="s">
        <v>88</v>
      </c>
      <c r="AV407" s="13" t="s">
        <v>88</v>
      </c>
      <c r="AW407" s="13" t="s">
        <v>34</v>
      </c>
      <c r="AX407" s="13" t="s">
        <v>78</v>
      </c>
      <c r="AY407" s="202" t="s">
        <v>131</v>
      </c>
    </row>
    <row r="408" s="13" customFormat="1">
      <c r="A408" s="13"/>
      <c r="B408" s="200"/>
      <c r="C408" s="13"/>
      <c r="D408" s="201" t="s">
        <v>140</v>
      </c>
      <c r="E408" s="202" t="s">
        <v>1</v>
      </c>
      <c r="F408" s="203" t="s">
        <v>319</v>
      </c>
      <c r="G408" s="13"/>
      <c r="H408" s="204">
        <v>10.310000000000001</v>
      </c>
      <c r="I408" s="205"/>
      <c r="J408" s="13"/>
      <c r="K408" s="13"/>
      <c r="L408" s="200"/>
      <c r="M408" s="206"/>
      <c r="N408" s="207"/>
      <c r="O408" s="207"/>
      <c r="P408" s="207"/>
      <c r="Q408" s="207"/>
      <c r="R408" s="207"/>
      <c r="S408" s="207"/>
      <c r="T408" s="20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02" t="s">
        <v>140</v>
      </c>
      <c r="AU408" s="202" t="s">
        <v>88</v>
      </c>
      <c r="AV408" s="13" t="s">
        <v>88</v>
      </c>
      <c r="AW408" s="13" t="s">
        <v>34</v>
      </c>
      <c r="AX408" s="13" t="s">
        <v>78</v>
      </c>
      <c r="AY408" s="202" t="s">
        <v>131</v>
      </c>
    </row>
    <row r="409" s="13" customFormat="1">
      <c r="A409" s="13"/>
      <c r="B409" s="200"/>
      <c r="C409" s="13"/>
      <c r="D409" s="201" t="s">
        <v>140</v>
      </c>
      <c r="E409" s="202" t="s">
        <v>1</v>
      </c>
      <c r="F409" s="203" t="s">
        <v>577</v>
      </c>
      <c r="G409" s="13"/>
      <c r="H409" s="204">
        <v>11.93</v>
      </c>
      <c r="I409" s="205"/>
      <c r="J409" s="13"/>
      <c r="K409" s="13"/>
      <c r="L409" s="200"/>
      <c r="M409" s="206"/>
      <c r="N409" s="207"/>
      <c r="O409" s="207"/>
      <c r="P409" s="207"/>
      <c r="Q409" s="207"/>
      <c r="R409" s="207"/>
      <c r="S409" s="207"/>
      <c r="T409" s="20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02" t="s">
        <v>140</v>
      </c>
      <c r="AU409" s="202" t="s">
        <v>88</v>
      </c>
      <c r="AV409" s="13" t="s">
        <v>88</v>
      </c>
      <c r="AW409" s="13" t="s">
        <v>34</v>
      </c>
      <c r="AX409" s="13" t="s">
        <v>78</v>
      </c>
      <c r="AY409" s="202" t="s">
        <v>131</v>
      </c>
    </row>
    <row r="410" s="13" customFormat="1">
      <c r="A410" s="13"/>
      <c r="B410" s="200"/>
      <c r="C410" s="13"/>
      <c r="D410" s="201" t="s">
        <v>140</v>
      </c>
      <c r="E410" s="202" t="s">
        <v>1</v>
      </c>
      <c r="F410" s="203" t="s">
        <v>321</v>
      </c>
      <c r="G410" s="13"/>
      <c r="H410" s="204">
        <v>10.93</v>
      </c>
      <c r="I410" s="205"/>
      <c r="J410" s="13"/>
      <c r="K410" s="13"/>
      <c r="L410" s="200"/>
      <c r="M410" s="206"/>
      <c r="N410" s="207"/>
      <c r="O410" s="207"/>
      <c r="P410" s="207"/>
      <c r="Q410" s="207"/>
      <c r="R410" s="207"/>
      <c r="S410" s="207"/>
      <c r="T410" s="20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02" t="s">
        <v>140</v>
      </c>
      <c r="AU410" s="202" t="s">
        <v>88</v>
      </c>
      <c r="AV410" s="13" t="s">
        <v>88</v>
      </c>
      <c r="AW410" s="13" t="s">
        <v>34</v>
      </c>
      <c r="AX410" s="13" t="s">
        <v>78</v>
      </c>
      <c r="AY410" s="202" t="s">
        <v>131</v>
      </c>
    </row>
    <row r="411" s="14" customFormat="1">
      <c r="A411" s="14"/>
      <c r="B411" s="209"/>
      <c r="C411" s="14"/>
      <c r="D411" s="201" t="s">
        <v>140</v>
      </c>
      <c r="E411" s="210" t="s">
        <v>1</v>
      </c>
      <c r="F411" s="211" t="s">
        <v>144</v>
      </c>
      <c r="G411" s="14"/>
      <c r="H411" s="212">
        <v>43.800000000000004</v>
      </c>
      <c r="I411" s="213"/>
      <c r="J411" s="14"/>
      <c r="K411" s="14"/>
      <c r="L411" s="209"/>
      <c r="M411" s="214"/>
      <c r="N411" s="215"/>
      <c r="O411" s="215"/>
      <c r="P411" s="215"/>
      <c r="Q411" s="215"/>
      <c r="R411" s="215"/>
      <c r="S411" s="215"/>
      <c r="T411" s="21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10" t="s">
        <v>140</v>
      </c>
      <c r="AU411" s="210" t="s">
        <v>88</v>
      </c>
      <c r="AV411" s="14" t="s">
        <v>138</v>
      </c>
      <c r="AW411" s="14" t="s">
        <v>34</v>
      </c>
      <c r="AX411" s="14" t="s">
        <v>86</v>
      </c>
      <c r="AY411" s="210" t="s">
        <v>131</v>
      </c>
    </row>
    <row r="412" s="2" customFormat="1" ht="21.75" customHeight="1">
      <c r="A412" s="38"/>
      <c r="B412" s="185"/>
      <c r="C412" s="232" t="s">
        <v>586</v>
      </c>
      <c r="D412" s="232" t="s">
        <v>175</v>
      </c>
      <c r="E412" s="233" t="s">
        <v>587</v>
      </c>
      <c r="F412" s="234" t="s">
        <v>588</v>
      </c>
      <c r="G412" s="235" t="s">
        <v>137</v>
      </c>
      <c r="H412" s="236">
        <v>48.18</v>
      </c>
      <c r="I412" s="237"/>
      <c r="J412" s="238">
        <f>ROUND(I412*H412,2)</f>
        <v>0</v>
      </c>
      <c r="K412" s="239"/>
      <c r="L412" s="240"/>
      <c r="M412" s="241" t="s">
        <v>1</v>
      </c>
      <c r="N412" s="242" t="s">
        <v>43</v>
      </c>
      <c r="O412" s="77"/>
      <c r="P412" s="196">
        <f>O412*H412</f>
        <v>0</v>
      </c>
      <c r="Q412" s="196">
        <v>0.0177</v>
      </c>
      <c r="R412" s="196">
        <f>Q412*H412</f>
        <v>0.85278600000000004</v>
      </c>
      <c r="S412" s="196">
        <v>0</v>
      </c>
      <c r="T412" s="197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98" t="s">
        <v>345</v>
      </c>
      <c r="AT412" s="198" t="s">
        <v>175</v>
      </c>
      <c r="AU412" s="198" t="s">
        <v>88</v>
      </c>
      <c r="AY412" s="19" t="s">
        <v>131</v>
      </c>
      <c r="BE412" s="199">
        <f>IF(N412="základní",J412,0)</f>
        <v>0</v>
      </c>
      <c r="BF412" s="199">
        <f>IF(N412="snížená",J412,0)</f>
        <v>0</v>
      </c>
      <c r="BG412" s="199">
        <f>IF(N412="zákl. přenesená",J412,0)</f>
        <v>0</v>
      </c>
      <c r="BH412" s="199">
        <f>IF(N412="sníž. přenesená",J412,0)</f>
        <v>0</v>
      </c>
      <c r="BI412" s="199">
        <f>IF(N412="nulová",J412,0)</f>
        <v>0</v>
      </c>
      <c r="BJ412" s="19" t="s">
        <v>86</v>
      </c>
      <c r="BK412" s="199">
        <f>ROUND(I412*H412,2)</f>
        <v>0</v>
      </c>
      <c r="BL412" s="19" t="s">
        <v>250</v>
      </c>
      <c r="BM412" s="198" t="s">
        <v>589</v>
      </c>
    </row>
    <row r="413" s="13" customFormat="1">
      <c r="A413" s="13"/>
      <c r="B413" s="200"/>
      <c r="C413" s="13"/>
      <c r="D413" s="201" t="s">
        <v>140</v>
      </c>
      <c r="E413" s="202" t="s">
        <v>1</v>
      </c>
      <c r="F413" s="203" t="s">
        <v>590</v>
      </c>
      <c r="G413" s="13"/>
      <c r="H413" s="204">
        <v>48.18</v>
      </c>
      <c r="I413" s="205"/>
      <c r="J413" s="13"/>
      <c r="K413" s="13"/>
      <c r="L413" s="200"/>
      <c r="M413" s="206"/>
      <c r="N413" s="207"/>
      <c r="O413" s="207"/>
      <c r="P413" s="207"/>
      <c r="Q413" s="207"/>
      <c r="R413" s="207"/>
      <c r="S413" s="207"/>
      <c r="T413" s="20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02" t="s">
        <v>140</v>
      </c>
      <c r="AU413" s="202" t="s">
        <v>88</v>
      </c>
      <c r="AV413" s="13" t="s">
        <v>88</v>
      </c>
      <c r="AW413" s="13" t="s">
        <v>34</v>
      </c>
      <c r="AX413" s="13" t="s">
        <v>86</v>
      </c>
      <c r="AY413" s="202" t="s">
        <v>131</v>
      </c>
    </row>
    <row r="414" s="2" customFormat="1" ht="21.75" customHeight="1">
      <c r="A414" s="38"/>
      <c r="B414" s="185"/>
      <c r="C414" s="186" t="s">
        <v>591</v>
      </c>
      <c r="D414" s="186" t="s">
        <v>134</v>
      </c>
      <c r="E414" s="187" t="s">
        <v>592</v>
      </c>
      <c r="F414" s="188" t="s">
        <v>593</v>
      </c>
      <c r="G414" s="189" t="s">
        <v>137</v>
      </c>
      <c r="H414" s="190">
        <v>43.799999999999997</v>
      </c>
      <c r="I414" s="191"/>
      <c r="J414" s="192">
        <f>ROUND(I414*H414,2)</f>
        <v>0</v>
      </c>
      <c r="K414" s="193"/>
      <c r="L414" s="39"/>
      <c r="M414" s="194" t="s">
        <v>1</v>
      </c>
      <c r="N414" s="195" t="s">
        <v>43</v>
      </c>
      <c r="O414" s="77"/>
      <c r="P414" s="196">
        <f>O414*H414</f>
        <v>0</v>
      </c>
      <c r="Q414" s="196">
        <v>0.0015</v>
      </c>
      <c r="R414" s="196">
        <f>Q414*H414</f>
        <v>0.065699999999999995</v>
      </c>
      <c r="S414" s="196">
        <v>0</v>
      </c>
      <c r="T414" s="197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98" t="s">
        <v>250</v>
      </c>
      <c r="AT414" s="198" t="s">
        <v>134</v>
      </c>
      <c r="AU414" s="198" t="s">
        <v>88</v>
      </c>
      <c r="AY414" s="19" t="s">
        <v>131</v>
      </c>
      <c r="BE414" s="199">
        <f>IF(N414="základní",J414,0)</f>
        <v>0</v>
      </c>
      <c r="BF414" s="199">
        <f>IF(N414="snížená",J414,0)</f>
        <v>0</v>
      </c>
      <c r="BG414" s="199">
        <f>IF(N414="zákl. přenesená",J414,0)</f>
        <v>0</v>
      </c>
      <c r="BH414" s="199">
        <f>IF(N414="sníž. přenesená",J414,0)</f>
        <v>0</v>
      </c>
      <c r="BI414" s="199">
        <f>IF(N414="nulová",J414,0)</f>
        <v>0</v>
      </c>
      <c r="BJ414" s="19" t="s">
        <v>86</v>
      </c>
      <c r="BK414" s="199">
        <f>ROUND(I414*H414,2)</f>
        <v>0</v>
      </c>
      <c r="BL414" s="19" t="s">
        <v>250</v>
      </c>
      <c r="BM414" s="198" t="s">
        <v>594</v>
      </c>
    </row>
    <row r="415" s="2" customFormat="1" ht="21.75" customHeight="1">
      <c r="A415" s="38"/>
      <c r="B415" s="185"/>
      <c r="C415" s="186" t="s">
        <v>595</v>
      </c>
      <c r="D415" s="186" t="s">
        <v>134</v>
      </c>
      <c r="E415" s="187" t="s">
        <v>596</v>
      </c>
      <c r="F415" s="188" t="s">
        <v>597</v>
      </c>
      <c r="G415" s="189" t="s">
        <v>401</v>
      </c>
      <c r="H415" s="243"/>
      <c r="I415" s="191"/>
      <c r="J415" s="192">
        <f>ROUND(I415*H415,2)</f>
        <v>0</v>
      </c>
      <c r="K415" s="193"/>
      <c r="L415" s="39"/>
      <c r="M415" s="194" t="s">
        <v>1</v>
      </c>
      <c r="N415" s="195" t="s">
        <v>43</v>
      </c>
      <c r="O415" s="77"/>
      <c r="P415" s="196">
        <f>O415*H415</f>
        <v>0</v>
      </c>
      <c r="Q415" s="196">
        <v>0</v>
      </c>
      <c r="R415" s="196">
        <f>Q415*H415</f>
        <v>0</v>
      </c>
      <c r="S415" s="196">
        <v>0</v>
      </c>
      <c r="T415" s="197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98" t="s">
        <v>250</v>
      </c>
      <c r="AT415" s="198" t="s">
        <v>134</v>
      </c>
      <c r="AU415" s="198" t="s">
        <v>88</v>
      </c>
      <c r="AY415" s="19" t="s">
        <v>131</v>
      </c>
      <c r="BE415" s="199">
        <f>IF(N415="základní",J415,0)</f>
        <v>0</v>
      </c>
      <c r="BF415" s="199">
        <f>IF(N415="snížená",J415,0)</f>
        <v>0</v>
      </c>
      <c r="BG415" s="199">
        <f>IF(N415="zákl. přenesená",J415,0)</f>
        <v>0</v>
      </c>
      <c r="BH415" s="199">
        <f>IF(N415="sníž. přenesená",J415,0)</f>
        <v>0</v>
      </c>
      <c r="BI415" s="199">
        <f>IF(N415="nulová",J415,0)</f>
        <v>0</v>
      </c>
      <c r="BJ415" s="19" t="s">
        <v>86</v>
      </c>
      <c r="BK415" s="199">
        <f>ROUND(I415*H415,2)</f>
        <v>0</v>
      </c>
      <c r="BL415" s="19" t="s">
        <v>250</v>
      </c>
      <c r="BM415" s="198" t="s">
        <v>598</v>
      </c>
    </row>
    <row r="416" s="12" customFormat="1" ht="22.8" customHeight="1">
      <c r="A416" s="12"/>
      <c r="B416" s="172"/>
      <c r="C416" s="12"/>
      <c r="D416" s="173" t="s">
        <v>77</v>
      </c>
      <c r="E416" s="183" t="s">
        <v>599</v>
      </c>
      <c r="F416" s="183" t="s">
        <v>600</v>
      </c>
      <c r="G416" s="12"/>
      <c r="H416" s="12"/>
      <c r="I416" s="175"/>
      <c r="J416" s="184">
        <f>BK416</f>
        <v>0</v>
      </c>
      <c r="K416" s="12"/>
      <c r="L416" s="172"/>
      <c r="M416" s="177"/>
      <c r="N416" s="178"/>
      <c r="O416" s="178"/>
      <c r="P416" s="179">
        <f>SUM(P417:P448)</f>
        <v>0</v>
      </c>
      <c r="Q416" s="178"/>
      <c r="R416" s="179">
        <f>SUM(R417:R448)</f>
        <v>1.0902999899999999</v>
      </c>
      <c r="S416" s="178"/>
      <c r="T416" s="180">
        <f>SUM(T417:T448)</f>
        <v>0.26723199999999997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173" t="s">
        <v>88</v>
      </c>
      <c r="AT416" s="181" t="s">
        <v>77</v>
      </c>
      <c r="AU416" s="181" t="s">
        <v>86</v>
      </c>
      <c r="AY416" s="173" t="s">
        <v>131</v>
      </c>
      <c r="BK416" s="182">
        <f>SUM(BK417:BK448)</f>
        <v>0</v>
      </c>
    </row>
    <row r="417" s="2" customFormat="1" ht="21.75" customHeight="1">
      <c r="A417" s="38"/>
      <c r="B417" s="185"/>
      <c r="C417" s="186" t="s">
        <v>601</v>
      </c>
      <c r="D417" s="186" t="s">
        <v>134</v>
      </c>
      <c r="E417" s="187" t="s">
        <v>602</v>
      </c>
      <c r="F417" s="188" t="s">
        <v>603</v>
      </c>
      <c r="G417" s="189" t="s">
        <v>137</v>
      </c>
      <c r="H417" s="190">
        <v>95.319999999999993</v>
      </c>
      <c r="I417" s="191"/>
      <c r="J417" s="192">
        <f>ROUND(I417*H417,2)</f>
        <v>0</v>
      </c>
      <c r="K417" s="193"/>
      <c r="L417" s="39"/>
      <c r="M417" s="194" t="s">
        <v>1</v>
      </c>
      <c r="N417" s="195" t="s">
        <v>43</v>
      </c>
      <c r="O417" s="77"/>
      <c r="P417" s="196">
        <f>O417*H417</f>
        <v>0</v>
      </c>
      <c r="Q417" s="196">
        <v>0</v>
      </c>
      <c r="R417" s="196">
        <f>Q417*H417</f>
        <v>0</v>
      </c>
      <c r="S417" s="196">
        <v>0</v>
      </c>
      <c r="T417" s="197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198" t="s">
        <v>250</v>
      </c>
      <c r="AT417" s="198" t="s">
        <v>134</v>
      </c>
      <c r="AU417" s="198" t="s">
        <v>88</v>
      </c>
      <c r="AY417" s="19" t="s">
        <v>131</v>
      </c>
      <c r="BE417" s="199">
        <f>IF(N417="základní",J417,0)</f>
        <v>0</v>
      </c>
      <c r="BF417" s="199">
        <f>IF(N417="snížená",J417,0)</f>
        <v>0</v>
      </c>
      <c r="BG417" s="199">
        <f>IF(N417="zákl. přenesená",J417,0)</f>
        <v>0</v>
      </c>
      <c r="BH417" s="199">
        <f>IF(N417="sníž. přenesená",J417,0)</f>
        <v>0</v>
      </c>
      <c r="BI417" s="199">
        <f>IF(N417="nulová",J417,0)</f>
        <v>0</v>
      </c>
      <c r="BJ417" s="19" t="s">
        <v>86</v>
      </c>
      <c r="BK417" s="199">
        <f>ROUND(I417*H417,2)</f>
        <v>0</v>
      </c>
      <c r="BL417" s="19" t="s">
        <v>250</v>
      </c>
      <c r="BM417" s="198" t="s">
        <v>604</v>
      </c>
    </row>
    <row r="418" s="15" customFormat="1">
      <c r="A418" s="15"/>
      <c r="B418" s="217"/>
      <c r="C418" s="15"/>
      <c r="D418" s="201" t="s">
        <v>140</v>
      </c>
      <c r="E418" s="218" t="s">
        <v>1</v>
      </c>
      <c r="F418" s="219" t="s">
        <v>605</v>
      </c>
      <c r="G418" s="15"/>
      <c r="H418" s="218" t="s">
        <v>1</v>
      </c>
      <c r="I418" s="220"/>
      <c r="J418" s="15"/>
      <c r="K418" s="15"/>
      <c r="L418" s="217"/>
      <c r="M418" s="221"/>
      <c r="N418" s="222"/>
      <c r="O418" s="222"/>
      <c r="P418" s="222"/>
      <c r="Q418" s="222"/>
      <c r="R418" s="222"/>
      <c r="S418" s="222"/>
      <c r="T418" s="223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18" t="s">
        <v>140</v>
      </c>
      <c r="AU418" s="218" t="s">
        <v>88</v>
      </c>
      <c r="AV418" s="15" t="s">
        <v>86</v>
      </c>
      <c r="AW418" s="15" t="s">
        <v>34</v>
      </c>
      <c r="AX418" s="15" t="s">
        <v>78</v>
      </c>
      <c r="AY418" s="218" t="s">
        <v>131</v>
      </c>
    </row>
    <row r="419" s="13" customFormat="1">
      <c r="A419" s="13"/>
      <c r="B419" s="200"/>
      <c r="C419" s="13"/>
      <c r="D419" s="201" t="s">
        <v>140</v>
      </c>
      <c r="E419" s="202" t="s">
        <v>1</v>
      </c>
      <c r="F419" s="203" t="s">
        <v>606</v>
      </c>
      <c r="G419" s="13"/>
      <c r="H419" s="204">
        <v>95.319999999999993</v>
      </c>
      <c r="I419" s="205"/>
      <c r="J419" s="13"/>
      <c r="K419" s="13"/>
      <c r="L419" s="200"/>
      <c r="M419" s="206"/>
      <c r="N419" s="207"/>
      <c r="O419" s="207"/>
      <c r="P419" s="207"/>
      <c r="Q419" s="207"/>
      <c r="R419" s="207"/>
      <c r="S419" s="207"/>
      <c r="T419" s="20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02" t="s">
        <v>140</v>
      </c>
      <c r="AU419" s="202" t="s">
        <v>88</v>
      </c>
      <c r="AV419" s="13" t="s">
        <v>88</v>
      </c>
      <c r="AW419" s="13" t="s">
        <v>34</v>
      </c>
      <c r="AX419" s="13" t="s">
        <v>78</v>
      </c>
      <c r="AY419" s="202" t="s">
        <v>131</v>
      </c>
    </row>
    <row r="420" s="14" customFormat="1">
      <c r="A420" s="14"/>
      <c r="B420" s="209"/>
      <c r="C420" s="14"/>
      <c r="D420" s="201" t="s">
        <v>140</v>
      </c>
      <c r="E420" s="210" t="s">
        <v>1</v>
      </c>
      <c r="F420" s="211" t="s">
        <v>144</v>
      </c>
      <c r="G420" s="14"/>
      <c r="H420" s="212">
        <v>95.319999999999993</v>
      </c>
      <c r="I420" s="213"/>
      <c r="J420" s="14"/>
      <c r="K420" s="14"/>
      <c r="L420" s="209"/>
      <c r="M420" s="214"/>
      <c r="N420" s="215"/>
      <c r="O420" s="215"/>
      <c r="P420" s="215"/>
      <c r="Q420" s="215"/>
      <c r="R420" s="215"/>
      <c r="S420" s="215"/>
      <c r="T420" s="21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10" t="s">
        <v>140</v>
      </c>
      <c r="AU420" s="210" t="s">
        <v>88</v>
      </c>
      <c r="AV420" s="14" t="s">
        <v>138</v>
      </c>
      <c r="AW420" s="14" t="s">
        <v>34</v>
      </c>
      <c r="AX420" s="14" t="s">
        <v>86</v>
      </c>
      <c r="AY420" s="210" t="s">
        <v>131</v>
      </c>
    </row>
    <row r="421" s="2" customFormat="1" ht="21.75" customHeight="1">
      <c r="A421" s="38"/>
      <c r="B421" s="185"/>
      <c r="C421" s="186" t="s">
        <v>607</v>
      </c>
      <c r="D421" s="186" t="s">
        <v>134</v>
      </c>
      <c r="E421" s="187" t="s">
        <v>608</v>
      </c>
      <c r="F421" s="188" t="s">
        <v>609</v>
      </c>
      <c r="G421" s="189" t="s">
        <v>137</v>
      </c>
      <c r="H421" s="190">
        <v>95.319999999999993</v>
      </c>
      <c r="I421" s="191"/>
      <c r="J421" s="192">
        <f>ROUND(I421*H421,2)</f>
        <v>0</v>
      </c>
      <c r="K421" s="193"/>
      <c r="L421" s="39"/>
      <c r="M421" s="194" t="s">
        <v>1</v>
      </c>
      <c r="N421" s="195" t="s">
        <v>43</v>
      </c>
      <c r="O421" s="77"/>
      <c r="P421" s="196">
        <f>O421*H421</f>
        <v>0</v>
      </c>
      <c r="Q421" s="196">
        <v>3.0000000000000001E-05</v>
      </c>
      <c r="R421" s="196">
        <f>Q421*H421</f>
        <v>0.0028595999999999999</v>
      </c>
      <c r="S421" s="196">
        <v>0</v>
      </c>
      <c r="T421" s="197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198" t="s">
        <v>250</v>
      </c>
      <c r="AT421" s="198" t="s">
        <v>134</v>
      </c>
      <c r="AU421" s="198" t="s">
        <v>88</v>
      </c>
      <c r="AY421" s="19" t="s">
        <v>131</v>
      </c>
      <c r="BE421" s="199">
        <f>IF(N421="základní",J421,0)</f>
        <v>0</v>
      </c>
      <c r="BF421" s="199">
        <f>IF(N421="snížená",J421,0)</f>
        <v>0</v>
      </c>
      <c r="BG421" s="199">
        <f>IF(N421="zákl. přenesená",J421,0)</f>
        <v>0</v>
      </c>
      <c r="BH421" s="199">
        <f>IF(N421="sníž. přenesená",J421,0)</f>
        <v>0</v>
      </c>
      <c r="BI421" s="199">
        <f>IF(N421="nulová",J421,0)</f>
        <v>0</v>
      </c>
      <c r="BJ421" s="19" t="s">
        <v>86</v>
      </c>
      <c r="BK421" s="199">
        <f>ROUND(I421*H421,2)</f>
        <v>0</v>
      </c>
      <c r="BL421" s="19" t="s">
        <v>250</v>
      </c>
      <c r="BM421" s="198" t="s">
        <v>610</v>
      </c>
    </row>
    <row r="422" s="2" customFormat="1" ht="21.75" customHeight="1">
      <c r="A422" s="38"/>
      <c r="B422" s="185"/>
      <c r="C422" s="186" t="s">
        <v>611</v>
      </c>
      <c r="D422" s="186" t="s">
        <v>134</v>
      </c>
      <c r="E422" s="187" t="s">
        <v>612</v>
      </c>
      <c r="F422" s="188" t="s">
        <v>613</v>
      </c>
      <c r="G422" s="189" t="s">
        <v>137</v>
      </c>
      <c r="H422" s="190">
        <v>95.319999999999993</v>
      </c>
      <c r="I422" s="191"/>
      <c r="J422" s="192">
        <f>ROUND(I422*H422,2)</f>
        <v>0</v>
      </c>
      <c r="K422" s="193"/>
      <c r="L422" s="39"/>
      <c r="M422" s="194" t="s">
        <v>1</v>
      </c>
      <c r="N422" s="195" t="s">
        <v>43</v>
      </c>
      <c r="O422" s="77"/>
      <c r="P422" s="196">
        <f>O422*H422</f>
        <v>0</v>
      </c>
      <c r="Q422" s="196">
        <v>0.0075799999999999999</v>
      </c>
      <c r="R422" s="196">
        <f>Q422*H422</f>
        <v>0.72252559999999999</v>
      </c>
      <c r="S422" s="196">
        <v>0</v>
      </c>
      <c r="T422" s="19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198" t="s">
        <v>250</v>
      </c>
      <c r="AT422" s="198" t="s">
        <v>134</v>
      </c>
      <c r="AU422" s="198" t="s">
        <v>88</v>
      </c>
      <c r="AY422" s="19" t="s">
        <v>131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19" t="s">
        <v>86</v>
      </c>
      <c r="BK422" s="199">
        <f>ROUND(I422*H422,2)</f>
        <v>0</v>
      </c>
      <c r="BL422" s="19" t="s">
        <v>250</v>
      </c>
      <c r="BM422" s="198" t="s">
        <v>614</v>
      </c>
    </row>
    <row r="423" s="2" customFormat="1" ht="21.75" customHeight="1">
      <c r="A423" s="38"/>
      <c r="B423" s="185"/>
      <c r="C423" s="186" t="s">
        <v>615</v>
      </c>
      <c r="D423" s="186" t="s">
        <v>134</v>
      </c>
      <c r="E423" s="187" t="s">
        <v>616</v>
      </c>
      <c r="F423" s="188" t="s">
        <v>617</v>
      </c>
      <c r="G423" s="189" t="s">
        <v>137</v>
      </c>
      <c r="H423" s="190">
        <v>95.319999999999993</v>
      </c>
      <c r="I423" s="191"/>
      <c r="J423" s="192">
        <f>ROUND(I423*H423,2)</f>
        <v>0</v>
      </c>
      <c r="K423" s="193"/>
      <c r="L423" s="39"/>
      <c r="M423" s="194" t="s">
        <v>1</v>
      </c>
      <c r="N423" s="195" t="s">
        <v>43</v>
      </c>
      <c r="O423" s="77"/>
      <c r="P423" s="196">
        <f>O423*H423</f>
        <v>0</v>
      </c>
      <c r="Q423" s="196">
        <v>0</v>
      </c>
      <c r="R423" s="196">
        <f>Q423*H423</f>
        <v>0</v>
      </c>
      <c r="S423" s="196">
        <v>0.0025000000000000001</v>
      </c>
      <c r="T423" s="197">
        <f>S423*H423</f>
        <v>0.23829999999999998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98" t="s">
        <v>250</v>
      </c>
      <c r="AT423" s="198" t="s">
        <v>134</v>
      </c>
      <c r="AU423" s="198" t="s">
        <v>88</v>
      </c>
      <c r="AY423" s="19" t="s">
        <v>131</v>
      </c>
      <c r="BE423" s="199">
        <f>IF(N423="základní",J423,0)</f>
        <v>0</v>
      </c>
      <c r="BF423" s="199">
        <f>IF(N423="snížená",J423,0)</f>
        <v>0</v>
      </c>
      <c r="BG423" s="199">
        <f>IF(N423="zákl. přenesená",J423,0)</f>
        <v>0</v>
      </c>
      <c r="BH423" s="199">
        <f>IF(N423="sníž. přenesená",J423,0)</f>
        <v>0</v>
      </c>
      <c r="BI423" s="199">
        <f>IF(N423="nulová",J423,0)</f>
        <v>0</v>
      </c>
      <c r="BJ423" s="19" t="s">
        <v>86</v>
      </c>
      <c r="BK423" s="199">
        <f>ROUND(I423*H423,2)</f>
        <v>0</v>
      </c>
      <c r="BL423" s="19" t="s">
        <v>250</v>
      </c>
      <c r="BM423" s="198" t="s">
        <v>618</v>
      </c>
    </row>
    <row r="424" s="2" customFormat="1" ht="16.5" customHeight="1">
      <c r="A424" s="38"/>
      <c r="B424" s="185"/>
      <c r="C424" s="186" t="s">
        <v>619</v>
      </c>
      <c r="D424" s="186" t="s">
        <v>134</v>
      </c>
      <c r="E424" s="187" t="s">
        <v>620</v>
      </c>
      <c r="F424" s="188" t="s">
        <v>621</v>
      </c>
      <c r="G424" s="189" t="s">
        <v>137</v>
      </c>
      <c r="H424" s="190">
        <v>95.319999999999993</v>
      </c>
      <c r="I424" s="191"/>
      <c r="J424" s="192">
        <f>ROUND(I424*H424,2)</f>
        <v>0</v>
      </c>
      <c r="K424" s="193"/>
      <c r="L424" s="39"/>
      <c r="M424" s="194" t="s">
        <v>1</v>
      </c>
      <c r="N424" s="195" t="s">
        <v>43</v>
      </c>
      <c r="O424" s="77"/>
      <c r="P424" s="196">
        <f>O424*H424</f>
        <v>0</v>
      </c>
      <c r="Q424" s="196">
        <v>0.00029999999999999997</v>
      </c>
      <c r="R424" s="196">
        <f>Q424*H424</f>
        <v>0.028595999999999996</v>
      </c>
      <c r="S424" s="196">
        <v>0</v>
      </c>
      <c r="T424" s="197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198" t="s">
        <v>250</v>
      </c>
      <c r="AT424" s="198" t="s">
        <v>134</v>
      </c>
      <c r="AU424" s="198" t="s">
        <v>88</v>
      </c>
      <c r="AY424" s="19" t="s">
        <v>131</v>
      </c>
      <c r="BE424" s="199">
        <f>IF(N424="základní",J424,0)</f>
        <v>0</v>
      </c>
      <c r="BF424" s="199">
        <f>IF(N424="snížená",J424,0)</f>
        <v>0</v>
      </c>
      <c r="BG424" s="199">
        <f>IF(N424="zákl. přenesená",J424,0)</f>
        <v>0</v>
      </c>
      <c r="BH424" s="199">
        <f>IF(N424="sníž. přenesená",J424,0)</f>
        <v>0</v>
      </c>
      <c r="BI424" s="199">
        <f>IF(N424="nulová",J424,0)</f>
        <v>0</v>
      </c>
      <c r="BJ424" s="19" t="s">
        <v>86</v>
      </c>
      <c r="BK424" s="199">
        <f>ROUND(I424*H424,2)</f>
        <v>0</v>
      </c>
      <c r="BL424" s="19" t="s">
        <v>250</v>
      </c>
      <c r="BM424" s="198" t="s">
        <v>622</v>
      </c>
    </row>
    <row r="425" s="15" customFormat="1">
      <c r="A425" s="15"/>
      <c r="B425" s="217"/>
      <c r="C425" s="15"/>
      <c r="D425" s="201" t="s">
        <v>140</v>
      </c>
      <c r="E425" s="218" t="s">
        <v>1</v>
      </c>
      <c r="F425" s="219" t="s">
        <v>623</v>
      </c>
      <c r="G425" s="15"/>
      <c r="H425" s="218" t="s">
        <v>1</v>
      </c>
      <c r="I425" s="220"/>
      <c r="J425" s="15"/>
      <c r="K425" s="15"/>
      <c r="L425" s="217"/>
      <c r="M425" s="221"/>
      <c r="N425" s="222"/>
      <c r="O425" s="222"/>
      <c r="P425" s="222"/>
      <c r="Q425" s="222"/>
      <c r="R425" s="222"/>
      <c r="S425" s="222"/>
      <c r="T425" s="223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18" t="s">
        <v>140</v>
      </c>
      <c r="AU425" s="218" t="s">
        <v>88</v>
      </c>
      <c r="AV425" s="15" t="s">
        <v>86</v>
      </c>
      <c r="AW425" s="15" t="s">
        <v>34</v>
      </c>
      <c r="AX425" s="15" t="s">
        <v>78</v>
      </c>
      <c r="AY425" s="218" t="s">
        <v>131</v>
      </c>
    </row>
    <row r="426" s="13" customFormat="1">
      <c r="A426" s="13"/>
      <c r="B426" s="200"/>
      <c r="C426" s="13"/>
      <c r="D426" s="201" t="s">
        <v>140</v>
      </c>
      <c r="E426" s="202" t="s">
        <v>1</v>
      </c>
      <c r="F426" s="203" t="s">
        <v>606</v>
      </c>
      <c r="G426" s="13"/>
      <c r="H426" s="204">
        <v>95.319999999999993</v>
      </c>
      <c r="I426" s="205"/>
      <c r="J426" s="13"/>
      <c r="K426" s="13"/>
      <c r="L426" s="200"/>
      <c r="M426" s="206"/>
      <c r="N426" s="207"/>
      <c r="O426" s="207"/>
      <c r="P426" s="207"/>
      <c r="Q426" s="207"/>
      <c r="R426" s="207"/>
      <c r="S426" s="207"/>
      <c r="T426" s="20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02" t="s">
        <v>140</v>
      </c>
      <c r="AU426" s="202" t="s">
        <v>88</v>
      </c>
      <c r="AV426" s="13" t="s">
        <v>88</v>
      </c>
      <c r="AW426" s="13" t="s">
        <v>34</v>
      </c>
      <c r="AX426" s="13" t="s">
        <v>78</v>
      </c>
      <c r="AY426" s="202" t="s">
        <v>131</v>
      </c>
    </row>
    <row r="427" s="14" customFormat="1">
      <c r="A427" s="14"/>
      <c r="B427" s="209"/>
      <c r="C427" s="14"/>
      <c r="D427" s="201" t="s">
        <v>140</v>
      </c>
      <c r="E427" s="210" t="s">
        <v>1</v>
      </c>
      <c r="F427" s="211" t="s">
        <v>144</v>
      </c>
      <c r="G427" s="14"/>
      <c r="H427" s="212">
        <v>95.319999999999993</v>
      </c>
      <c r="I427" s="213"/>
      <c r="J427" s="14"/>
      <c r="K427" s="14"/>
      <c r="L427" s="209"/>
      <c r="M427" s="214"/>
      <c r="N427" s="215"/>
      <c r="O427" s="215"/>
      <c r="P427" s="215"/>
      <c r="Q427" s="215"/>
      <c r="R427" s="215"/>
      <c r="S427" s="215"/>
      <c r="T427" s="21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10" t="s">
        <v>140</v>
      </c>
      <c r="AU427" s="210" t="s">
        <v>88</v>
      </c>
      <c r="AV427" s="14" t="s">
        <v>138</v>
      </c>
      <c r="AW427" s="14" t="s">
        <v>34</v>
      </c>
      <c r="AX427" s="14" t="s">
        <v>86</v>
      </c>
      <c r="AY427" s="210" t="s">
        <v>131</v>
      </c>
    </row>
    <row r="428" s="2" customFormat="1" ht="33" customHeight="1">
      <c r="A428" s="38"/>
      <c r="B428" s="185"/>
      <c r="C428" s="232" t="s">
        <v>624</v>
      </c>
      <c r="D428" s="232" t="s">
        <v>175</v>
      </c>
      <c r="E428" s="233" t="s">
        <v>625</v>
      </c>
      <c r="F428" s="234" t="s">
        <v>626</v>
      </c>
      <c r="G428" s="235" t="s">
        <v>137</v>
      </c>
      <c r="H428" s="236">
        <v>104.852</v>
      </c>
      <c r="I428" s="237"/>
      <c r="J428" s="238">
        <f>ROUND(I428*H428,2)</f>
        <v>0</v>
      </c>
      <c r="K428" s="239"/>
      <c r="L428" s="240"/>
      <c r="M428" s="241" t="s">
        <v>1</v>
      </c>
      <c r="N428" s="242" t="s">
        <v>43</v>
      </c>
      <c r="O428" s="77"/>
      <c r="P428" s="196">
        <f>O428*H428</f>
        <v>0</v>
      </c>
      <c r="Q428" s="196">
        <v>0.0028700000000000002</v>
      </c>
      <c r="R428" s="196">
        <f>Q428*H428</f>
        <v>0.30092524000000004</v>
      </c>
      <c r="S428" s="196">
        <v>0</v>
      </c>
      <c r="T428" s="197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198" t="s">
        <v>345</v>
      </c>
      <c r="AT428" s="198" t="s">
        <v>175</v>
      </c>
      <c r="AU428" s="198" t="s">
        <v>88</v>
      </c>
      <c r="AY428" s="19" t="s">
        <v>131</v>
      </c>
      <c r="BE428" s="199">
        <f>IF(N428="základní",J428,0)</f>
        <v>0</v>
      </c>
      <c r="BF428" s="199">
        <f>IF(N428="snížená",J428,0)</f>
        <v>0</v>
      </c>
      <c r="BG428" s="199">
        <f>IF(N428="zákl. přenesená",J428,0)</f>
        <v>0</v>
      </c>
      <c r="BH428" s="199">
        <f>IF(N428="sníž. přenesená",J428,0)</f>
        <v>0</v>
      </c>
      <c r="BI428" s="199">
        <f>IF(N428="nulová",J428,0)</f>
        <v>0</v>
      </c>
      <c r="BJ428" s="19" t="s">
        <v>86</v>
      </c>
      <c r="BK428" s="199">
        <f>ROUND(I428*H428,2)</f>
        <v>0</v>
      </c>
      <c r="BL428" s="19" t="s">
        <v>250</v>
      </c>
      <c r="BM428" s="198" t="s">
        <v>627</v>
      </c>
    </row>
    <row r="429" s="13" customFormat="1">
      <c r="A429" s="13"/>
      <c r="B429" s="200"/>
      <c r="C429" s="13"/>
      <c r="D429" s="201" t="s">
        <v>140</v>
      </c>
      <c r="E429" s="202" t="s">
        <v>1</v>
      </c>
      <c r="F429" s="203" t="s">
        <v>628</v>
      </c>
      <c r="G429" s="13"/>
      <c r="H429" s="204">
        <v>104.852</v>
      </c>
      <c r="I429" s="205"/>
      <c r="J429" s="13"/>
      <c r="K429" s="13"/>
      <c r="L429" s="200"/>
      <c r="M429" s="206"/>
      <c r="N429" s="207"/>
      <c r="O429" s="207"/>
      <c r="P429" s="207"/>
      <c r="Q429" s="207"/>
      <c r="R429" s="207"/>
      <c r="S429" s="207"/>
      <c r="T429" s="20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02" t="s">
        <v>140</v>
      </c>
      <c r="AU429" s="202" t="s">
        <v>88</v>
      </c>
      <c r="AV429" s="13" t="s">
        <v>88</v>
      </c>
      <c r="AW429" s="13" t="s">
        <v>34</v>
      </c>
      <c r="AX429" s="13" t="s">
        <v>86</v>
      </c>
      <c r="AY429" s="202" t="s">
        <v>131</v>
      </c>
    </row>
    <row r="430" s="2" customFormat="1" ht="16.5" customHeight="1">
      <c r="A430" s="38"/>
      <c r="B430" s="185"/>
      <c r="C430" s="186" t="s">
        <v>629</v>
      </c>
      <c r="D430" s="186" t="s">
        <v>134</v>
      </c>
      <c r="E430" s="187" t="s">
        <v>630</v>
      </c>
      <c r="F430" s="188" t="s">
        <v>631</v>
      </c>
      <c r="G430" s="189" t="s">
        <v>147</v>
      </c>
      <c r="H430" s="190">
        <v>96.439999999999998</v>
      </c>
      <c r="I430" s="191"/>
      <c r="J430" s="192">
        <f>ROUND(I430*H430,2)</f>
        <v>0</v>
      </c>
      <c r="K430" s="193"/>
      <c r="L430" s="39"/>
      <c r="M430" s="194" t="s">
        <v>1</v>
      </c>
      <c r="N430" s="195" t="s">
        <v>43</v>
      </c>
      <c r="O430" s="77"/>
      <c r="P430" s="196">
        <f>O430*H430</f>
        <v>0</v>
      </c>
      <c r="Q430" s="196">
        <v>0</v>
      </c>
      <c r="R430" s="196">
        <f>Q430*H430</f>
        <v>0</v>
      </c>
      <c r="S430" s="196">
        <v>0.00029999999999999997</v>
      </c>
      <c r="T430" s="197">
        <f>S430*H430</f>
        <v>0.028931999999999996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98" t="s">
        <v>250</v>
      </c>
      <c r="AT430" s="198" t="s">
        <v>134</v>
      </c>
      <c r="AU430" s="198" t="s">
        <v>88</v>
      </c>
      <c r="AY430" s="19" t="s">
        <v>131</v>
      </c>
      <c r="BE430" s="199">
        <f>IF(N430="základní",J430,0)</f>
        <v>0</v>
      </c>
      <c r="BF430" s="199">
        <f>IF(N430="snížená",J430,0)</f>
        <v>0</v>
      </c>
      <c r="BG430" s="199">
        <f>IF(N430="zákl. přenesená",J430,0)</f>
        <v>0</v>
      </c>
      <c r="BH430" s="199">
        <f>IF(N430="sníž. přenesená",J430,0)</f>
        <v>0</v>
      </c>
      <c r="BI430" s="199">
        <f>IF(N430="nulová",J430,0)</f>
        <v>0</v>
      </c>
      <c r="BJ430" s="19" t="s">
        <v>86</v>
      </c>
      <c r="BK430" s="199">
        <f>ROUND(I430*H430,2)</f>
        <v>0</v>
      </c>
      <c r="BL430" s="19" t="s">
        <v>250</v>
      </c>
      <c r="BM430" s="198" t="s">
        <v>632</v>
      </c>
    </row>
    <row r="431" s="2" customFormat="1" ht="16.5" customHeight="1">
      <c r="A431" s="38"/>
      <c r="B431" s="185"/>
      <c r="C431" s="186" t="s">
        <v>633</v>
      </c>
      <c r="D431" s="186" t="s">
        <v>134</v>
      </c>
      <c r="E431" s="187" t="s">
        <v>634</v>
      </c>
      <c r="F431" s="188" t="s">
        <v>635</v>
      </c>
      <c r="G431" s="189" t="s">
        <v>147</v>
      </c>
      <c r="H431" s="190">
        <v>96.439999999999998</v>
      </c>
      <c r="I431" s="191"/>
      <c r="J431" s="192">
        <f>ROUND(I431*H431,2)</f>
        <v>0</v>
      </c>
      <c r="K431" s="193"/>
      <c r="L431" s="39"/>
      <c r="M431" s="194" t="s">
        <v>1</v>
      </c>
      <c r="N431" s="195" t="s">
        <v>43</v>
      </c>
      <c r="O431" s="77"/>
      <c r="P431" s="196">
        <f>O431*H431</f>
        <v>0</v>
      </c>
      <c r="Q431" s="196">
        <v>1.0000000000000001E-05</v>
      </c>
      <c r="R431" s="196">
        <f>Q431*H431</f>
        <v>0.00096440000000000002</v>
      </c>
      <c r="S431" s="196">
        <v>0</v>
      </c>
      <c r="T431" s="197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198" t="s">
        <v>250</v>
      </c>
      <c r="AT431" s="198" t="s">
        <v>134</v>
      </c>
      <c r="AU431" s="198" t="s">
        <v>88</v>
      </c>
      <c r="AY431" s="19" t="s">
        <v>131</v>
      </c>
      <c r="BE431" s="199">
        <f>IF(N431="základní",J431,0)</f>
        <v>0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19" t="s">
        <v>86</v>
      </c>
      <c r="BK431" s="199">
        <f>ROUND(I431*H431,2)</f>
        <v>0</v>
      </c>
      <c r="BL431" s="19" t="s">
        <v>250</v>
      </c>
      <c r="BM431" s="198" t="s">
        <v>636</v>
      </c>
    </row>
    <row r="432" s="15" customFormat="1">
      <c r="A432" s="15"/>
      <c r="B432" s="217"/>
      <c r="C432" s="15"/>
      <c r="D432" s="201" t="s">
        <v>140</v>
      </c>
      <c r="E432" s="218" t="s">
        <v>1</v>
      </c>
      <c r="F432" s="219" t="s">
        <v>637</v>
      </c>
      <c r="G432" s="15"/>
      <c r="H432" s="218" t="s">
        <v>1</v>
      </c>
      <c r="I432" s="220"/>
      <c r="J432" s="15"/>
      <c r="K432" s="15"/>
      <c r="L432" s="217"/>
      <c r="M432" s="221"/>
      <c r="N432" s="222"/>
      <c r="O432" s="222"/>
      <c r="P432" s="222"/>
      <c r="Q432" s="222"/>
      <c r="R432" s="222"/>
      <c r="S432" s="222"/>
      <c r="T432" s="223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18" t="s">
        <v>140</v>
      </c>
      <c r="AU432" s="218" t="s">
        <v>88</v>
      </c>
      <c r="AV432" s="15" t="s">
        <v>86</v>
      </c>
      <c r="AW432" s="15" t="s">
        <v>34</v>
      </c>
      <c r="AX432" s="15" t="s">
        <v>78</v>
      </c>
      <c r="AY432" s="218" t="s">
        <v>131</v>
      </c>
    </row>
    <row r="433" s="13" customFormat="1">
      <c r="A433" s="13"/>
      <c r="B433" s="200"/>
      <c r="C433" s="13"/>
      <c r="D433" s="201" t="s">
        <v>140</v>
      </c>
      <c r="E433" s="202" t="s">
        <v>1</v>
      </c>
      <c r="F433" s="203" t="s">
        <v>638</v>
      </c>
      <c r="G433" s="13"/>
      <c r="H433" s="204">
        <v>15.300000000000001</v>
      </c>
      <c r="I433" s="205"/>
      <c r="J433" s="13"/>
      <c r="K433" s="13"/>
      <c r="L433" s="200"/>
      <c r="M433" s="206"/>
      <c r="N433" s="207"/>
      <c r="O433" s="207"/>
      <c r="P433" s="207"/>
      <c r="Q433" s="207"/>
      <c r="R433" s="207"/>
      <c r="S433" s="207"/>
      <c r="T433" s="20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02" t="s">
        <v>140</v>
      </c>
      <c r="AU433" s="202" t="s">
        <v>88</v>
      </c>
      <c r="AV433" s="13" t="s">
        <v>88</v>
      </c>
      <c r="AW433" s="13" t="s">
        <v>34</v>
      </c>
      <c r="AX433" s="13" t="s">
        <v>78</v>
      </c>
      <c r="AY433" s="202" t="s">
        <v>131</v>
      </c>
    </row>
    <row r="434" s="15" customFormat="1">
      <c r="A434" s="15"/>
      <c r="B434" s="217"/>
      <c r="C434" s="15"/>
      <c r="D434" s="201" t="s">
        <v>140</v>
      </c>
      <c r="E434" s="218" t="s">
        <v>1</v>
      </c>
      <c r="F434" s="219" t="s">
        <v>639</v>
      </c>
      <c r="G434" s="15"/>
      <c r="H434" s="218" t="s">
        <v>1</v>
      </c>
      <c r="I434" s="220"/>
      <c r="J434" s="15"/>
      <c r="K434" s="15"/>
      <c r="L434" s="217"/>
      <c r="M434" s="221"/>
      <c r="N434" s="222"/>
      <c r="O434" s="222"/>
      <c r="P434" s="222"/>
      <c r="Q434" s="222"/>
      <c r="R434" s="222"/>
      <c r="S434" s="222"/>
      <c r="T434" s="223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18" t="s">
        <v>140</v>
      </c>
      <c r="AU434" s="218" t="s">
        <v>88</v>
      </c>
      <c r="AV434" s="15" t="s">
        <v>86</v>
      </c>
      <c r="AW434" s="15" t="s">
        <v>34</v>
      </c>
      <c r="AX434" s="15" t="s">
        <v>78</v>
      </c>
      <c r="AY434" s="218" t="s">
        <v>131</v>
      </c>
    </row>
    <row r="435" s="13" customFormat="1">
      <c r="A435" s="13"/>
      <c r="B435" s="200"/>
      <c r="C435" s="13"/>
      <c r="D435" s="201" t="s">
        <v>140</v>
      </c>
      <c r="E435" s="202" t="s">
        <v>1</v>
      </c>
      <c r="F435" s="203" t="s">
        <v>640</v>
      </c>
      <c r="G435" s="13"/>
      <c r="H435" s="204">
        <v>13.119999999999999</v>
      </c>
      <c r="I435" s="205"/>
      <c r="J435" s="13"/>
      <c r="K435" s="13"/>
      <c r="L435" s="200"/>
      <c r="M435" s="206"/>
      <c r="N435" s="207"/>
      <c r="O435" s="207"/>
      <c r="P435" s="207"/>
      <c r="Q435" s="207"/>
      <c r="R435" s="207"/>
      <c r="S435" s="207"/>
      <c r="T435" s="20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02" t="s">
        <v>140</v>
      </c>
      <c r="AU435" s="202" t="s">
        <v>88</v>
      </c>
      <c r="AV435" s="13" t="s">
        <v>88</v>
      </c>
      <c r="AW435" s="13" t="s">
        <v>34</v>
      </c>
      <c r="AX435" s="13" t="s">
        <v>78</v>
      </c>
      <c r="AY435" s="202" t="s">
        <v>131</v>
      </c>
    </row>
    <row r="436" s="13" customFormat="1">
      <c r="A436" s="13"/>
      <c r="B436" s="200"/>
      <c r="C436" s="13"/>
      <c r="D436" s="201" t="s">
        <v>140</v>
      </c>
      <c r="E436" s="202" t="s">
        <v>1</v>
      </c>
      <c r="F436" s="203" t="s">
        <v>640</v>
      </c>
      <c r="G436" s="13"/>
      <c r="H436" s="204">
        <v>13.119999999999999</v>
      </c>
      <c r="I436" s="205"/>
      <c r="J436" s="13"/>
      <c r="K436" s="13"/>
      <c r="L436" s="200"/>
      <c r="M436" s="206"/>
      <c r="N436" s="207"/>
      <c r="O436" s="207"/>
      <c r="P436" s="207"/>
      <c r="Q436" s="207"/>
      <c r="R436" s="207"/>
      <c r="S436" s="207"/>
      <c r="T436" s="20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02" t="s">
        <v>140</v>
      </c>
      <c r="AU436" s="202" t="s">
        <v>88</v>
      </c>
      <c r="AV436" s="13" t="s">
        <v>88</v>
      </c>
      <c r="AW436" s="13" t="s">
        <v>34</v>
      </c>
      <c r="AX436" s="13" t="s">
        <v>78</v>
      </c>
      <c r="AY436" s="202" t="s">
        <v>131</v>
      </c>
    </row>
    <row r="437" s="15" customFormat="1">
      <c r="A437" s="15"/>
      <c r="B437" s="217"/>
      <c r="C437" s="15"/>
      <c r="D437" s="201" t="s">
        <v>140</v>
      </c>
      <c r="E437" s="218" t="s">
        <v>1</v>
      </c>
      <c r="F437" s="219" t="s">
        <v>641</v>
      </c>
      <c r="G437" s="15"/>
      <c r="H437" s="218" t="s">
        <v>1</v>
      </c>
      <c r="I437" s="220"/>
      <c r="J437" s="15"/>
      <c r="K437" s="15"/>
      <c r="L437" s="217"/>
      <c r="M437" s="221"/>
      <c r="N437" s="222"/>
      <c r="O437" s="222"/>
      <c r="P437" s="222"/>
      <c r="Q437" s="222"/>
      <c r="R437" s="222"/>
      <c r="S437" s="222"/>
      <c r="T437" s="223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18" t="s">
        <v>140</v>
      </c>
      <c r="AU437" s="218" t="s">
        <v>88</v>
      </c>
      <c r="AV437" s="15" t="s">
        <v>86</v>
      </c>
      <c r="AW437" s="15" t="s">
        <v>34</v>
      </c>
      <c r="AX437" s="15" t="s">
        <v>78</v>
      </c>
      <c r="AY437" s="218" t="s">
        <v>131</v>
      </c>
    </row>
    <row r="438" s="13" customFormat="1">
      <c r="A438" s="13"/>
      <c r="B438" s="200"/>
      <c r="C438" s="13"/>
      <c r="D438" s="201" t="s">
        <v>140</v>
      </c>
      <c r="E438" s="202" t="s">
        <v>1</v>
      </c>
      <c r="F438" s="203" t="s">
        <v>642</v>
      </c>
      <c r="G438" s="13"/>
      <c r="H438" s="204">
        <v>20.780000000000001</v>
      </c>
      <c r="I438" s="205"/>
      <c r="J438" s="13"/>
      <c r="K438" s="13"/>
      <c r="L438" s="200"/>
      <c r="M438" s="206"/>
      <c r="N438" s="207"/>
      <c r="O438" s="207"/>
      <c r="P438" s="207"/>
      <c r="Q438" s="207"/>
      <c r="R438" s="207"/>
      <c r="S438" s="207"/>
      <c r="T438" s="20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02" t="s">
        <v>140</v>
      </c>
      <c r="AU438" s="202" t="s">
        <v>88</v>
      </c>
      <c r="AV438" s="13" t="s">
        <v>88</v>
      </c>
      <c r="AW438" s="13" t="s">
        <v>34</v>
      </c>
      <c r="AX438" s="13" t="s">
        <v>78</v>
      </c>
      <c r="AY438" s="202" t="s">
        <v>131</v>
      </c>
    </row>
    <row r="439" s="15" customFormat="1">
      <c r="A439" s="15"/>
      <c r="B439" s="217"/>
      <c r="C439" s="15"/>
      <c r="D439" s="201" t="s">
        <v>140</v>
      </c>
      <c r="E439" s="218" t="s">
        <v>1</v>
      </c>
      <c r="F439" s="219" t="s">
        <v>643</v>
      </c>
      <c r="G439" s="15"/>
      <c r="H439" s="218" t="s">
        <v>1</v>
      </c>
      <c r="I439" s="220"/>
      <c r="J439" s="15"/>
      <c r="K439" s="15"/>
      <c r="L439" s="217"/>
      <c r="M439" s="221"/>
      <c r="N439" s="222"/>
      <c r="O439" s="222"/>
      <c r="P439" s="222"/>
      <c r="Q439" s="222"/>
      <c r="R439" s="222"/>
      <c r="S439" s="222"/>
      <c r="T439" s="223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18" t="s">
        <v>140</v>
      </c>
      <c r="AU439" s="218" t="s">
        <v>88</v>
      </c>
      <c r="AV439" s="15" t="s">
        <v>86</v>
      </c>
      <c r="AW439" s="15" t="s">
        <v>34</v>
      </c>
      <c r="AX439" s="15" t="s">
        <v>78</v>
      </c>
      <c r="AY439" s="218" t="s">
        <v>131</v>
      </c>
    </row>
    <row r="440" s="13" customFormat="1">
      <c r="A440" s="13"/>
      <c r="B440" s="200"/>
      <c r="C440" s="13"/>
      <c r="D440" s="201" t="s">
        <v>140</v>
      </c>
      <c r="E440" s="202" t="s">
        <v>1</v>
      </c>
      <c r="F440" s="203" t="s">
        <v>644</v>
      </c>
      <c r="G440" s="13"/>
      <c r="H440" s="204">
        <v>6.4800000000000004</v>
      </c>
      <c r="I440" s="205"/>
      <c r="J440" s="13"/>
      <c r="K440" s="13"/>
      <c r="L440" s="200"/>
      <c r="M440" s="206"/>
      <c r="N440" s="207"/>
      <c r="O440" s="207"/>
      <c r="P440" s="207"/>
      <c r="Q440" s="207"/>
      <c r="R440" s="207"/>
      <c r="S440" s="207"/>
      <c r="T440" s="20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02" t="s">
        <v>140</v>
      </c>
      <c r="AU440" s="202" t="s">
        <v>88</v>
      </c>
      <c r="AV440" s="13" t="s">
        <v>88</v>
      </c>
      <c r="AW440" s="13" t="s">
        <v>34</v>
      </c>
      <c r="AX440" s="13" t="s">
        <v>78</v>
      </c>
      <c r="AY440" s="202" t="s">
        <v>131</v>
      </c>
    </row>
    <row r="441" s="15" customFormat="1">
      <c r="A441" s="15"/>
      <c r="B441" s="217"/>
      <c r="C441" s="15"/>
      <c r="D441" s="201" t="s">
        <v>140</v>
      </c>
      <c r="E441" s="218" t="s">
        <v>1</v>
      </c>
      <c r="F441" s="219" t="s">
        <v>645</v>
      </c>
      <c r="G441" s="15"/>
      <c r="H441" s="218" t="s">
        <v>1</v>
      </c>
      <c r="I441" s="220"/>
      <c r="J441" s="15"/>
      <c r="K441" s="15"/>
      <c r="L441" s="217"/>
      <c r="M441" s="221"/>
      <c r="N441" s="222"/>
      <c r="O441" s="222"/>
      <c r="P441" s="222"/>
      <c r="Q441" s="222"/>
      <c r="R441" s="222"/>
      <c r="S441" s="222"/>
      <c r="T441" s="22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18" t="s">
        <v>140</v>
      </c>
      <c r="AU441" s="218" t="s">
        <v>88</v>
      </c>
      <c r="AV441" s="15" t="s">
        <v>86</v>
      </c>
      <c r="AW441" s="15" t="s">
        <v>34</v>
      </c>
      <c r="AX441" s="15" t="s">
        <v>78</v>
      </c>
      <c r="AY441" s="218" t="s">
        <v>131</v>
      </c>
    </row>
    <row r="442" s="13" customFormat="1">
      <c r="A442" s="13"/>
      <c r="B442" s="200"/>
      <c r="C442" s="13"/>
      <c r="D442" s="201" t="s">
        <v>140</v>
      </c>
      <c r="E442" s="202" t="s">
        <v>1</v>
      </c>
      <c r="F442" s="203" t="s">
        <v>646</v>
      </c>
      <c r="G442" s="13"/>
      <c r="H442" s="204">
        <v>12.32</v>
      </c>
      <c r="I442" s="205"/>
      <c r="J442" s="13"/>
      <c r="K442" s="13"/>
      <c r="L442" s="200"/>
      <c r="M442" s="206"/>
      <c r="N442" s="207"/>
      <c r="O442" s="207"/>
      <c r="P442" s="207"/>
      <c r="Q442" s="207"/>
      <c r="R442" s="207"/>
      <c r="S442" s="207"/>
      <c r="T442" s="20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02" t="s">
        <v>140</v>
      </c>
      <c r="AU442" s="202" t="s">
        <v>88</v>
      </c>
      <c r="AV442" s="13" t="s">
        <v>88</v>
      </c>
      <c r="AW442" s="13" t="s">
        <v>34</v>
      </c>
      <c r="AX442" s="13" t="s">
        <v>78</v>
      </c>
      <c r="AY442" s="202" t="s">
        <v>131</v>
      </c>
    </row>
    <row r="443" s="15" customFormat="1">
      <c r="A443" s="15"/>
      <c r="B443" s="217"/>
      <c r="C443" s="15"/>
      <c r="D443" s="201" t="s">
        <v>140</v>
      </c>
      <c r="E443" s="218" t="s">
        <v>1</v>
      </c>
      <c r="F443" s="219" t="s">
        <v>647</v>
      </c>
      <c r="G443" s="15"/>
      <c r="H443" s="218" t="s">
        <v>1</v>
      </c>
      <c r="I443" s="220"/>
      <c r="J443" s="15"/>
      <c r="K443" s="15"/>
      <c r="L443" s="217"/>
      <c r="M443" s="221"/>
      <c r="N443" s="222"/>
      <c r="O443" s="222"/>
      <c r="P443" s="222"/>
      <c r="Q443" s="222"/>
      <c r="R443" s="222"/>
      <c r="S443" s="222"/>
      <c r="T443" s="223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18" t="s">
        <v>140</v>
      </c>
      <c r="AU443" s="218" t="s">
        <v>88</v>
      </c>
      <c r="AV443" s="15" t="s">
        <v>86</v>
      </c>
      <c r="AW443" s="15" t="s">
        <v>34</v>
      </c>
      <c r="AX443" s="15" t="s">
        <v>78</v>
      </c>
      <c r="AY443" s="218" t="s">
        <v>131</v>
      </c>
    </row>
    <row r="444" s="13" customFormat="1">
      <c r="A444" s="13"/>
      <c r="B444" s="200"/>
      <c r="C444" s="13"/>
      <c r="D444" s="201" t="s">
        <v>140</v>
      </c>
      <c r="E444" s="202" t="s">
        <v>1</v>
      </c>
      <c r="F444" s="203" t="s">
        <v>648</v>
      </c>
      <c r="G444" s="13"/>
      <c r="H444" s="204">
        <v>15.32</v>
      </c>
      <c r="I444" s="205"/>
      <c r="J444" s="13"/>
      <c r="K444" s="13"/>
      <c r="L444" s="200"/>
      <c r="M444" s="206"/>
      <c r="N444" s="207"/>
      <c r="O444" s="207"/>
      <c r="P444" s="207"/>
      <c r="Q444" s="207"/>
      <c r="R444" s="207"/>
      <c r="S444" s="207"/>
      <c r="T444" s="20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02" t="s">
        <v>140</v>
      </c>
      <c r="AU444" s="202" t="s">
        <v>88</v>
      </c>
      <c r="AV444" s="13" t="s">
        <v>88</v>
      </c>
      <c r="AW444" s="13" t="s">
        <v>34</v>
      </c>
      <c r="AX444" s="13" t="s">
        <v>78</v>
      </c>
      <c r="AY444" s="202" t="s">
        <v>131</v>
      </c>
    </row>
    <row r="445" s="14" customFormat="1">
      <c r="A445" s="14"/>
      <c r="B445" s="209"/>
      <c r="C445" s="14"/>
      <c r="D445" s="201" t="s">
        <v>140</v>
      </c>
      <c r="E445" s="210" t="s">
        <v>1</v>
      </c>
      <c r="F445" s="211" t="s">
        <v>144</v>
      </c>
      <c r="G445" s="14"/>
      <c r="H445" s="212">
        <v>96.439999999999998</v>
      </c>
      <c r="I445" s="213"/>
      <c r="J445" s="14"/>
      <c r="K445" s="14"/>
      <c r="L445" s="209"/>
      <c r="M445" s="214"/>
      <c r="N445" s="215"/>
      <c r="O445" s="215"/>
      <c r="P445" s="215"/>
      <c r="Q445" s="215"/>
      <c r="R445" s="215"/>
      <c r="S445" s="215"/>
      <c r="T445" s="21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10" t="s">
        <v>140</v>
      </c>
      <c r="AU445" s="210" t="s">
        <v>88</v>
      </c>
      <c r="AV445" s="14" t="s">
        <v>138</v>
      </c>
      <c r="AW445" s="14" t="s">
        <v>34</v>
      </c>
      <c r="AX445" s="14" t="s">
        <v>86</v>
      </c>
      <c r="AY445" s="210" t="s">
        <v>131</v>
      </c>
    </row>
    <row r="446" s="2" customFormat="1" ht="16.5" customHeight="1">
      <c r="A446" s="38"/>
      <c r="B446" s="185"/>
      <c r="C446" s="232" t="s">
        <v>649</v>
      </c>
      <c r="D446" s="232" t="s">
        <v>175</v>
      </c>
      <c r="E446" s="233" t="s">
        <v>650</v>
      </c>
      <c r="F446" s="234" t="s">
        <v>651</v>
      </c>
      <c r="G446" s="235" t="s">
        <v>147</v>
      </c>
      <c r="H446" s="236">
        <v>98.369</v>
      </c>
      <c r="I446" s="237"/>
      <c r="J446" s="238">
        <f>ROUND(I446*H446,2)</f>
        <v>0</v>
      </c>
      <c r="K446" s="239"/>
      <c r="L446" s="240"/>
      <c r="M446" s="241" t="s">
        <v>1</v>
      </c>
      <c r="N446" s="242" t="s">
        <v>43</v>
      </c>
      <c r="O446" s="77"/>
      <c r="P446" s="196">
        <f>O446*H446</f>
        <v>0</v>
      </c>
      <c r="Q446" s="196">
        <v>0.00035</v>
      </c>
      <c r="R446" s="196">
        <f>Q446*H446</f>
        <v>0.034429149999999999</v>
      </c>
      <c r="S446" s="196">
        <v>0</v>
      </c>
      <c r="T446" s="197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198" t="s">
        <v>345</v>
      </c>
      <c r="AT446" s="198" t="s">
        <v>175</v>
      </c>
      <c r="AU446" s="198" t="s">
        <v>88</v>
      </c>
      <c r="AY446" s="19" t="s">
        <v>131</v>
      </c>
      <c r="BE446" s="199">
        <f>IF(N446="základní",J446,0)</f>
        <v>0</v>
      </c>
      <c r="BF446" s="199">
        <f>IF(N446="snížená",J446,0)</f>
        <v>0</v>
      </c>
      <c r="BG446" s="199">
        <f>IF(N446="zákl. přenesená",J446,0)</f>
        <v>0</v>
      </c>
      <c r="BH446" s="199">
        <f>IF(N446="sníž. přenesená",J446,0)</f>
        <v>0</v>
      </c>
      <c r="BI446" s="199">
        <f>IF(N446="nulová",J446,0)</f>
        <v>0</v>
      </c>
      <c r="BJ446" s="19" t="s">
        <v>86</v>
      </c>
      <c r="BK446" s="199">
        <f>ROUND(I446*H446,2)</f>
        <v>0</v>
      </c>
      <c r="BL446" s="19" t="s">
        <v>250</v>
      </c>
      <c r="BM446" s="198" t="s">
        <v>652</v>
      </c>
    </row>
    <row r="447" s="13" customFormat="1">
      <c r="A447" s="13"/>
      <c r="B447" s="200"/>
      <c r="C447" s="13"/>
      <c r="D447" s="201" t="s">
        <v>140</v>
      </c>
      <c r="E447" s="202" t="s">
        <v>1</v>
      </c>
      <c r="F447" s="203" t="s">
        <v>653</v>
      </c>
      <c r="G447" s="13"/>
      <c r="H447" s="204">
        <v>98.369</v>
      </c>
      <c r="I447" s="205"/>
      <c r="J447" s="13"/>
      <c r="K447" s="13"/>
      <c r="L447" s="200"/>
      <c r="M447" s="206"/>
      <c r="N447" s="207"/>
      <c r="O447" s="207"/>
      <c r="P447" s="207"/>
      <c r="Q447" s="207"/>
      <c r="R447" s="207"/>
      <c r="S447" s="207"/>
      <c r="T447" s="20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02" t="s">
        <v>140</v>
      </c>
      <c r="AU447" s="202" t="s">
        <v>88</v>
      </c>
      <c r="AV447" s="13" t="s">
        <v>88</v>
      </c>
      <c r="AW447" s="13" t="s">
        <v>34</v>
      </c>
      <c r="AX447" s="13" t="s">
        <v>86</v>
      </c>
      <c r="AY447" s="202" t="s">
        <v>131</v>
      </c>
    </row>
    <row r="448" s="2" customFormat="1" ht="21.75" customHeight="1">
      <c r="A448" s="38"/>
      <c r="B448" s="185"/>
      <c r="C448" s="186" t="s">
        <v>654</v>
      </c>
      <c r="D448" s="186" t="s">
        <v>134</v>
      </c>
      <c r="E448" s="187" t="s">
        <v>655</v>
      </c>
      <c r="F448" s="188" t="s">
        <v>656</v>
      </c>
      <c r="G448" s="189" t="s">
        <v>401</v>
      </c>
      <c r="H448" s="243"/>
      <c r="I448" s="191"/>
      <c r="J448" s="192">
        <f>ROUND(I448*H448,2)</f>
        <v>0</v>
      </c>
      <c r="K448" s="193"/>
      <c r="L448" s="39"/>
      <c r="M448" s="194" t="s">
        <v>1</v>
      </c>
      <c r="N448" s="195" t="s">
        <v>43</v>
      </c>
      <c r="O448" s="77"/>
      <c r="P448" s="196">
        <f>O448*H448</f>
        <v>0</v>
      </c>
      <c r="Q448" s="196">
        <v>0</v>
      </c>
      <c r="R448" s="196">
        <f>Q448*H448</f>
        <v>0</v>
      </c>
      <c r="S448" s="196">
        <v>0</v>
      </c>
      <c r="T448" s="197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198" t="s">
        <v>250</v>
      </c>
      <c r="AT448" s="198" t="s">
        <v>134</v>
      </c>
      <c r="AU448" s="198" t="s">
        <v>88</v>
      </c>
      <c r="AY448" s="19" t="s">
        <v>131</v>
      </c>
      <c r="BE448" s="199">
        <f>IF(N448="základní",J448,0)</f>
        <v>0</v>
      </c>
      <c r="BF448" s="199">
        <f>IF(N448="snížená",J448,0)</f>
        <v>0</v>
      </c>
      <c r="BG448" s="199">
        <f>IF(N448="zákl. přenesená",J448,0)</f>
        <v>0</v>
      </c>
      <c r="BH448" s="199">
        <f>IF(N448="sníž. přenesená",J448,0)</f>
        <v>0</v>
      </c>
      <c r="BI448" s="199">
        <f>IF(N448="nulová",J448,0)</f>
        <v>0</v>
      </c>
      <c r="BJ448" s="19" t="s">
        <v>86</v>
      </c>
      <c r="BK448" s="199">
        <f>ROUND(I448*H448,2)</f>
        <v>0</v>
      </c>
      <c r="BL448" s="19" t="s">
        <v>250</v>
      </c>
      <c r="BM448" s="198" t="s">
        <v>657</v>
      </c>
    </row>
    <row r="449" s="12" customFormat="1" ht="22.8" customHeight="1">
      <c r="A449" s="12"/>
      <c r="B449" s="172"/>
      <c r="C449" s="12"/>
      <c r="D449" s="173" t="s">
        <v>77</v>
      </c>
      <c r="E449" s="183" t="s">
        <v>658</v>
      </c>
      <c r="F449" s="183" t="s">
        <v>659</v>
      </c>
      <c r="G449" s="12"/>
      <c r="H449" s="12"/>
      <c r="I449" s="175"/>
      <c r="J449" s="184">
        <f>BK449</f>
        <v>0</v>
      </c>
      <c r="K449" s="12"/>
      <c r="L449" s="172"/>
      <c r="M449" s="177"/>
      <c r="N449" s="178"/>
      <c r="O449" s="178"/>
      <c r="P449" s="179">
        <f>SUM(P450:P523)</f>
        <v>0</v>
      </c>
      <c r="Q449" s="178"/>
      <c r="R449" s="179">
        <f>SUM(R450:R523)</f>
        <v>3.6203666000000005</v>
      </c>
      <c r="S449" s="178"/>
      <c r="T449" s="180">
        <f>SUM(T450:T523)</f>
        <v>3.8856288000000001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173" t="s">
        <v>88</v>
      </c>
      <c r="AT449" s="181" t="s">
        <v>77</v>
      </c>
      <c r="AU449" s="181" t="s">
        <v>86</v>
      </c>
      <c r="AY449" s="173" t="s">
        <v>131</v>
      </c>
      <c r="BK449" s="182">
        <f>SUM(BK450:BK523)</f>
        <v>0</v>
      </c>
    </row>
    <row r="450" s="2" customFormat="1" ht="16.5" customHeight="1">
      <c r="A450" s="38"/>
      <c r="B450" s="185"/>
      <c r="C450" s="186" t="s">
        <v>660</v>
      </c>
      <c r="D450" s="186" t="s">
        <v>134</v>
      </c>
      <c r="E450" s="187" t="s">
        <v>661</v>
      </c>
      <c r="F450" s="188" t="s">
        <v>662</v>
      </c>
      <c r="G450" s="189" t="s">
        <v>137</v>
      </c>
      <c r="H450" s="190">
        <v>142.85400000000001</v>
      </c>
      <c r="I450" s="191"/>
      <c r="J450" s="192">
        <f>ROUND(I450*H450,2)</f>
        <v>0</v>
      </c>
      <c r="K450" s="193"/>
      <c r="L450" s="39"/>
      <c r="M450" s="194" t="s">
        <v>1</v>
      </c>
      <c r="N450" s="195" t="s">
        <v>43</v>
      </c>
      <c r="O450" s="77"/>
      <c r="P450" s="196">
        <f>O450*H450</f>
        <v>0</v>
      </c>
      <c r="Q450" s="196">
        <v>0.00029999999999999997</v>
      </c>
      <c r="R450" s="196">
        <f>Q450*H450</f>
        <v>0.042856199999999997</v>
      </c>
      <c r="S450" s="196">
        <v>0</v>
      </c>
      <c r="T450" s="197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198" t="s">
        <v>250</v>
      </c>
      <c r="AT450" s="198" t="s">
        <v>134</v>
      </c>
      <c r="AU450" s="198" t="s">
        <v>88</v>
      </c>
      <c r="AY450" s="19" t="s">
        <v>131</v>
      </c>
      <c r="BE450" s="199">
        <f>IF(N450="základní",J450,0)</f>
        <v>0</v>
      </c>
      <c r="BF450" s="199">
        <f>IF(N450="snížená",J450,0)</f>
        <v>0</v>
      </c>
      <c r="BG450" s="199">
        <f>IF(N450="zákl. přenesená",J450,0)</f>
        <v>0</v>
      </c>
      <c r="BH450" s="199">
        <f>IF(N450="sníž. přenesená",J450,0)</f>
        <v>0</v>
      </c>
      <c r="BI450" s="199">
        <f>IF(N450="nulová",J450,0)</f>
        <v>0</v>
      </c>
      <c r="BJ450" s="19" t="s">
        <v>86</v>
      </c>
      <c r="BK450" s="199">
        <f>ROUND(I450*H450,2)</f>
        <v>0</v>
      </c>
      <c r="BL450" s="19" t="s">
        <v>250</v>
      </c>
      <c r="BM450" s="198" t="s">
        <v>663</v>
      </c>
    </row>
    <row r="451" s="15" customFormat="1">
      <c r="A451" s="15"/>
      <c r="B451" s="217"/>
      <c r="C451" s="15"/>
      <c r="D451" s="201" t="s">
        <v>140</v>
      </c>
      <c r="E451" s="218" t="s">
        <v>1</v>
      </c>
      <c r="F451" s="219" t="s">
        <v>153</v>
      </c>
      <c r="G451" s="15"/>
      <c r="H451" s="218" t="s">
        <v>1</v>
      </c>
      <c r="I451" s="220"/>
      <c r="J451" s="15"/>
      <c r="K451" s="15"/>
      <c r="L451" s="217"/>
      <c r="M451" s="221"/>
      <c r="N451" s="222"/>
      <c r="O451" s="222"/>
      <c r="P451" s="222"/>
      <c r="Q451" s="222"/>
      <c r="R451" s="222"/>
      <c r="S451" s="222"/>
      <c r="T451" s="223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18" t="s">
        <v>140</v>
      </c>
      <c r="AU451" s="218" t="s">
        <v>88</v>
      </c>
      <c r="AV451" s="15" t="s">
        <v>86</v>
      </c>
      <c r="AW451" s="15" t="s">
        <v>34</v>
      </c>
      <c r="AX451" s="15" t="s">
        <v>78</v>
      </c>
      <c r="AY451" s="218" t="s">
        <v>131</v>
      </c>
    </row>
    <row r="452" s="13" customFormat="1">
      <c r="A452" s="13"/>
      <c r="B452" s="200"/>
      <c r="C452" s="13"/>
      <c r="D452" s="201" t="s">
        <v>140</v>
      </c>
      <c r="E452" s="202" t="s">
        <v>1</v>
      </c>
      <c r="F452" s="203" t="s">
        <v>664</v>
      </c>
      <c r="G452" s="13"/>
      <c r="H452" s="204">
        <v>29.484000000000002</v>
      </c>
      <c r="I452" s="205"/>
      <c r="J452" s="13"/>
      <c r="K452" s="13"/>
      <c r="L452" s="200"/>
      <c r="M452" s="206"/>
      <c r="N452" s="207"/>
      <c r="O452" s="207"/>
      <c r="P452" s="207"/>
      <c r="Q452" s="207"/>
      <c r="R452" s="207"/>
      <c r="S452" s="207"/>
      <c r="T452" s="20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02" t="s">
        <v>140</v>
      </c>
      <c r="AU452" s="202" t="s">
        <v>88</v>
      </c>
      <c r="AV452" s="13" t="s">
        <v>88</v>
      </c>
      <c r="AW452" s="13" t="s">
        <v>34</v>
      </c>
      <c r="AX452" s="13" t="s">
        <v>78</v>
      </c>
      <c r="AY452" s="202" t="s">
        <v>131</v>
      </c>
    </row>
    <row r="453" s="13" customFormat="1">
      <c r="A453" s="13"/>
      <c r="B453" s="200"/>
      <c r="C453" s="13"/>
      <c r="D453" s="201" t="s">
        <v>140</v>
      </c>
      <c r="E453" s="202" t="s">
        <v>1</v>
      </c>
      <c r="F453" s="203" t="s">
        <v>665</v>
      </c>
      <c r="G453" s="13"/>
      <c r="H453" s="204">
        <v>-2.2080000000000002</v>
      </c>
      <c r="I453" s="205"/>
      <c r="J453" s="13"/>
      <c r="K453" s="13"/>
      <c r="L453" s="200"/>
      <c r="M453" s="206"/>
      <c r="N453" s="207"/>
      <c r="O453" s="207"/>
      <c r="P453" s="207"/>
      <c r="Q453" s="207"/>
      <c r="R453" s="207"/>
      <c r="S453" s="207"/>
      <c r="T453" s="20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02" t="s">
        <v>140</v>
      </c>
      <c r="AU453" s="202" t="s">
        <v>88</v>
      </c>
      <c r="AV453" s="13" t="s">
        <v>88</v>
      </c>
      <c r="AW453" s="13" t="s">
        <v>34</v>
      </c>
      <c r="AX453" s="13" t="s">
        <v>78</v>
      </c>
      <c r="AY453" s="202" t="s">
        <v>131</v>
      </c>
    </row>
    <row r="454" s="13" customFormat="1">
      <c r="A454" s="13"/>
      <c r="B454" s="200"/>
      <c r="C454" s="13"/>
      <c r="D454" s="201" t="s">
        <v>140</v>
      </c>
      <c r="E454" s="202" t="s">
        <v>1</v>
      </c>
      <c r="F454" s="203" t="s">
        <v>666</v>
      </c>
      <c r="G454" s="13"/>
      <c r="H454" s="204">
        <v>-1.5760000000000001</v>
      </c>
      <c r="I454" s="205"/>
      <c r="J454" s="13"/>
      <c r="K454" s="13"/>
      <c r="L454" s="200"/>
      <c r="M454" s="206"/>
      <c r="N454" s="207"/>
      <c r="O454" s="207"/>
      <c r="P454" s="207"/>
      <c r="Q454" s="207"/>
      <c r="R454" s="207"/>
      <c r="S454" s="207"/>
      <c r="T454" s="20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02" t="s">
        <v>140</v>
      </c>
      <c r="AU454" s="202" t="s">
        <v>88</v>
      </c>
      <c r="AV454" s="13" t="s">
        <v>88</v>
      </c>
      <c r="AW454" s="13" t="s">
        <v>34</v>
      </c>
      <c r="AX454" s="13" t="s">
        <v>78</v>
      </c>
      <c r="AY454" s="202" t="s">
        <v>131</v>
      </c>
    </row>
    <row r="455" s="13" customFormat="1">
      <c r="A455" s="13"/>
      <c r="B455" s="200"/>
      <c r="C455" s="13"/>
      <c r="D455" s="201" t="s">
        <v>140</v>
      </c>
      <c r="E455" s="202" t="s">
        <v>1</v>
      </c>
      <c r="F455" s="203" t="s">
        <v>667</v>
      </c>
      <c r="G455" s="13"/>
      <c r="H455" s="204">
        <v>-1.1819999999999999</v>
      </c>
      <c r="I455" s="205"/>
      <c r="J455" s="13"/>
      <c r="K455" s="13"/>
      <c r="L455" s="200"/>
      <c r="M455" s="206"/>
      <c r="N455" s="207"/>
      <c r="O455" s="207"/>
      <c r="P455" s="207"/>
      <c r="Q455" s="207"/>
      <c r="R455" s="207"/>
      <c r="S455" s="207"/>
      <c r="T455" s="20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02" t="s">
        <v>140</v>
      </c>
      <c r="AU455" s="202" t="s">
        <v>88</v>
      </c>
      <c r="AV455" s="13" t="s">
        <v>88</v>
      </c>
      <c r="AW455" s="13" t="s">
        <v>34</v>
      </c>
      <c r="AX455" s="13" t="s">
        <v>78</v>
      </c>
      <c r="AY455" s="202" t="s">
        <v>131</v>
      </c>
    </row>
    <row r="456" s="15" customFormat="1">
      <c r="A456" s="15"/>
      <c r="B456" s="217"/>
      <c r="C456" s="15"/>
      <c r="D456" s="201" t="s">
        <v>140</v>
      </c>
      <c r="E456" s="218" t="s">
        <v>1</v>
      </c>
      <c r="F456" s="219" t="s">
        <v>155</v>
      </c>
      <c r="G456" s="15"/>
      <c r="H456" s="218" t="s">
        <v>1</v>
      </c>
      <c r="I456" s="220"/>
      <c r="J456" s="15"/>
      <c r="K456" s="15"/>
      <c r="L456" s="217"/>
      <c r="M456" s="221"/>
      <c r="N456" s="222"/>
      <c r="O456" s="222"/>
      <c r="P456" s="222"/>
      <c r="Q456" s="222"/>
      <c r="R456" s="222"/>
      <c r="S456" s="222"/>
      <c r="T456" s="223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18" t="s">
        <v>140</v>
      </c>
      <c r="AU456" s="218" t="s">
        <v>88</v>
      </c>
      <c r="AV456" s="15" t="s">
        <v>86</v>
      </c>
      <c r="AW456" s="15" t="s">
        <v>34</v>
      </c>
      <c r="AX456" s="15" t="s">
        <v>78</v>
      </c>
      <c r="AY456" s="218" t="s">
        <v>131</v>
      </c>
    </row>
    <row r="457" s="13" customFormat="1">
      <c r="A457" s="13"/>
      <c r="B457" s="200"/>
      <c r="C457" s="13"/>
      <c r="D457" s="201" t="s">
        <v>140</v>
      </c>
      <c r="E457" s="202" t="s">
        <v>1</v>
      </c>
      <c r="F457" s="203" t="s">
        <v>668</v>
      </c>
      <c r="G457" s="13"/>
      <c r="H457" s="204">
        <v>34.524000000000001</v>
      </c>
      <c r="I457" s="205"/>
      <c r="J457" s="13"/>
      <c r="K457" s="13"/>
      <c r="L457" s="200"/>
      <c r="M457" s="206"/>
      <c r="N457" s="207"/>
      <c r="O457" s="207"/>
      <c r="P457" s="207"/>
      <c r="Q457" s="207"/>
      <c r="R457" s="207"/>
      <c r="S457" s="207"/>
      <c r="T457" s="20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02" t="s">
        <v>140</v>
      </c>
      <c r="AU457" s="202" t="s">
        <v>88</v>
      </c>
      <c r="AV457" s="13" t="s">
        <v>88</v>
      </c>
      <c r="AW457" s="13" t="s">
        <v>34</v>
      </c>
      <c r="AX457" s="13" t="s">
        <v>78</v>
      </c>
      <c r="AY457" s="202" t="s">
        <v>131</v>
      </c>
    </row>
    <row r="458" s="13" customFormat="1">
      <c r="A458" s="13"/>
      <c r="B458" s="200"/>
      <c r="C458" s="13"/>
      <c r="D458" s="201" t="s">
        <v>140</v>
      </c>
      <c r="E458" s="202" t="s">
        <v>1</v>
      </c>
      <c r="F458" s="203" t="s">
        <v>669</v>
      </c>
      <c r="G458" s="13"/>
      <c r="H458" s="204">
        <v>-1.0800000000000001</v>
      </c>
      <c r="I458" s="205"/>
      <c r="J458" s="13"/>
      <c r="K458" s="13"/>
      <c r="L458" s="200"/>
      <c r="M458" s="206"/>
      <c r="N458" s="207"/>
      <c r="O458" s="207"/>
      <c r="P458" s="207"/>
      <c r="Q458" s="207"/>
      <c r="R458" s="207"/>
      <c r="S458" s="207"/>
      <c r="T458" s="20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02" t="s">
        <v>140</v>
      </c>
      <c r="AU458" s="202" t="s">
        <v>88</v>
      </c>
      <c r="AV458" s="13" t="s">
        <v>88</v>
      </c>
      <c r="AW458" s="13" t="s">
        <v>34</v>
      </c>
      <c r="AX458" s="13" t="s">
        <v>78</v>
      </c>
      <c r="AY458" s="202" t="s">
        <v>131</v>
      </c>
    </row>
    <row r="459" s="13" customFormat="1">
      <c r="A459" s="13"/>
      <c r="B459" s="200"/>
      <c r="C459" s="13"/>
      <c r="D459" s="201" t="s">
        <v>140</v>
      </c>
      <c r="E459" s="202" t="s">
        <v>1</v>
      </c>
      <c r="F459" s="203" t="s">
        <v>670</v>
      </c>
      <c r="G459" s="13"/>
      <c r="H459" s="204">
        <v>-3.5459999999999998</v>
      </c>
      <c r="I459" s="205"/>
      <c r="J459" s="13"/>
      <c r="K459" s="13"/>
      <c r="L459" s="200"/>
      <c r="M459" s="206"/>
      <c r="N459" s="207"/>
      <c r="O459" s="207"/>
      <c r="P459" s="207"/>
      <c r="Q459" s="207"/>
      <c r="R459" s="207"/>
      <c r="S459" s="207"/>
      <c r="T459" s="20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02" t="s">
        <v>140</v>
      </c>
      <c r="AU459" s="202" t="s">
        <v>88</v>
      </c>
      <c r="AV459" s="13" t="s">
        <v>88</v>
      </c>
      <c r="AW459" s="13" t="s">
        <v>34</v>
      </c>
      <c r="AX459" s="13" t="s">
        <v>78</v>
      </c>
      <c r="AY459" s="202" t="s">
        <v>131</v>
      </c>
    </row>
    <row r="460" s="13" customFormat="1">
      <c r="A460" s="13"/>
      <c r="B460" s="200"/>
      <c r="C460" s="13"/>
      <c r="D460" s="201" t="s">
        <v>140</v>
      </c>
      <c r="E460" s="202" t="s">
        <v>1</v>
      </c>
      <c r="F460" s="203" t="s">
        <v>671</v>
      </c>
      <c r="G460" s="13"/>
      <c r="H460" s="204">
        <v>-3.1520000000000001</v>
      </c>
      <c r="I460" s="205"/>
      <c r="J460" s="13"/>
      <c r="K460" s="13"/>
      <c r="L460" s="200"/>
      <c r="M460" s="206"/>
      <c r="N460" s="207"/>
      <c r="O460" s="207"/>
      <c r="P460" s="207"/>
      <c r="Q460" s="207"/>
      <c r="R460" s="207"/>
      <c r="S460" s="207"/>
      <c r="T460" s="20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02" t="s">
        <v>140</v>
      </c>
      <c r="AU460" s="202" t="s">
        <v>88</v>
      </c>
      <c r="AV460" s="13" t="s">
        <v>88</v>
      </c>
      <c r="AW460" s="13" t="s">
        <v>34</v>
      </c>
      <c r="AX460" s="13" t="s">
        <v>78</v>
      </c>
      <c r="AY460" s="202" t="s">
        <v>131</v>
      </c>
    </row>
    <row r="461" s="13" customFormat="1">
      <c r="A461" s="13"/>
      <c r="B461" s="200"/>
      <c r="C461" s="13"/>
      <c r="D461" s="201" t="s">
        <v>140</v>
      </c>
      <c r="E461" s="202" t="s">
        <v>1</v>
      </c>
      <c r="F461" s="203" t="s">
        <v>672</v>
      </c>
      <c r="G461" s="13"/>
      <c r="H461" s="204">
        <v>17.640000000000001</v>
      </c>
      <c r="I461" s="205"/>
      <c r="J461" s="13"/>
      <c r="K461" s="13"/>
      <c r="L461" s="200"/>
      <c r="M461" s="206"/>
      <c r="N461" s="207"/>
      <c r="O461" s="207"/>
      <c r="P461" s="207"/>
      <c r="Q461" s="207"/>
      <c r="R461" s="207"/>
      <c r="S461" s="207"/>
      <c r="T461" s="20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02" t="s">
        <v>140</v>
      </c>
      <c r="AU461" s="202" t="s">
        <v>88</v>
      </c>
      <c r="AV461" s="13" t="s">
        <v>88</v>
      </c>
      <c r="AW461" s="13" t="s">
        <v>34</v>
      </c>
      <c r="AX461" s="13" t="s">
        <v>78</v>
      </c>
      <c r="AY461" s="202" t="s">
        <v>131</v>
      </c>
    </row>
    <row r="462" s="13" customFormat="1">
      <c r="A462" s="13"/>
      <c r="B462" s="200"/>
      <c r="C462" s="13"/>
      <c r="D462" s="201" t="s">
        <v>140</v>
      </c>
      <c r="E462" s="202" t="s">
        <v>1</v>
      </c>
      <c r="F462" s="203" t="s">
        <v>673</v>
      </c>
      <c r="G462" s="13"/>
      <c r="H462" s="204">
        <v>-2.3639999999999999</v>
      </c>
      <c r="I462" s="205"/>
      <c r="J462" s="13"/>
      <c r="K462" s="13"/>
      <c r="L462" s="200"/>
      <c r="M462" s="206"/>
      <c r="N462" s="207"/>
      <c r="O462" s="207"/>
      <c r="P462" s="207"/>
      <c r="Q462" s="207"/>
      <c r="R462" s="207"/>
      <c r="S462" s="207"/>
      <c r="T462" s="20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02" t="s">
        <v>140</v>
      </c>
      <c r="AU462" s="202" t="s">
        <v>88</v>
      </c>
      <c r="AV462" s="13" t="s">
        <v>88</v>
      </c>
      <c r="AW462" s="13" t="s">
        <v>34</v>
      </c>
      <c r="AX462" s="13" t="s">
        <v>78</v>
      </c>
      <c r="AY462" s="202" t="s">
        <v>131</v>
      </c>
    </row>
    <row r="463" s="15" customFormat="1">
      <c r="A463" s="15"/>
      <c r="B463" s="217"/>
      <c r="C463" s="15"/>
      <c r="D463" s="201" t="s">
        <v>140</v>
      </c>
      <c r="E463" s="218" t="s">
        <v>1</v>
      </c>
      <c r="F463" s="219" t="s">
        <v>158</v>
      </c>
      <c r="G463" s="15"/>
      <c r="H463" s="218" t="s">
        <v>1</v>
      </c>
      <c r="I463" s="220"/>
      <c r="J463" s="15"/>
      <c r="K463" s="15"/>
      <c r="L463" s="217"/>
      <c r="M463" s="221"/>
      <c r="N463" s="222"/>
      <c r="O463" s="222"/>
      <c r="P463" s="222"/>
      <c r="Q463" s="222"/>
      <c r="R463" s="222"/>
      <c r="S463" s="222"/>
      <c r="T463" s="22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18" t="s">
        <v>140</v>
      </c>
      <c r="AU463" s="218" t="s">
        <v>88</v>
      </c>
      <c r="AV463" s="15" t="s">
        <v>86</v>
      </c>
      <c r="AW463" s="15" t="s">
        <v>34</v>
      </c>
      <c r="AX463" s="15" t="s">
        <v>78</v>
      </c>
      <c r="AY463" s="218" t="s">
        <v>131</v>
      </c>
    </row>
    <row r="464" s="13" customFormat="1">
      <c r="A464" s="13"/>
      <c r="B464" s="200"/>
      <c r="C464" s="13"/>
      <c r="D464" s="201" t="s">
        <v>140</v>
      </c>
      <c r="E464" s="202" t="s">
        <v>1</v>
      </c>
      <c r="F464" s="203" t="s">
        <v>674</v>
      </c>
      <c r="G464" s="13"/>
      <c r="H464" s="204">
        <v>35.826000000000001</v>
      </c>
      <c r="I464" s="205"/>
      <c r="J464" s="13"/>
      <c r="K464" s="13"/>
      <c r="L464" s="200"/>
      <c r="M464" s="206"/>
      <c r="N464" s="207"/>
      <c r="O464" s="207"/>
      <c r="P464" s="207"/>
      <c r="Q464" s="207"/>
      <c r="R464" s="207"/>
      <c r="S464" s="207"/>
      <c r="T464" s="20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02" t="s">
        <v>140</v>
      </c>
      <c r="AU464" s="202" t="s">
        <v>88</v>
      </c>
      <c r="AV464" s="13" t="s">
        <v>88</v>
      </c>
      <c r="AW464" s="13" t="s">
        <v>34</v>
      </c>
      <c r="AX464" s="13" t="s">
        <v>78</v>
      </c>
      <c r="AY464" s="202" t="s">
        <v>131</v>
      </c>
    </row>
    <row r="465" s="13" customFormat="1">
      <c r="A465" s="13"/>
      <c r="B465" s="200"/>
      <c r="C465" s="13"/>
      <c r="D465" s="201" t="s">
        <v>140</v>
      </c>
      <c r="E465" s="202" t="s">
        <v>1</v>
      </c>
      <c r="F465" s="203" t="s">
        <v>669</v>
      </c>
      <c r="G465" s="13"/>
      <c r="H465" s="204">
        <v>-1.0800000000000001</v>
      </c>
      <c r="I465" s="205"/>
      <c r="J465" s="13"/>
      <c r="K465" s="13"/>
      <c r="L465" s="200"/>
      <c r="M465" s="206"/>
      <c r="N465" s="207"/>
      <c r="O465" s="207"/>
      <c r="P465" s="207"/>
      <c r="Q465" s="207"/>
      <c r="R465" s="207"/>
      <c r="S465" s="207"/>
      <c r="T465" s="20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02" t="s">
        <v>140</v>
      </c>
      <c r="AU465" s="202" t="s">
        <v>88</v>
      </c>
      <c r="AV465" s="13" t="s">
        <v>88</v>
      </c>
      <c r="AW465" s="13" t="s">
        <v>34</v>
      </c>
      <c r="AX465" s="13" t="s">
        <v>78</v>
      </c>
      <c r="AY465" s="202" t="s">
        <v>131</v>
      </c>
    </row>
    <row r="466" s="13" customFormat="1">
      <c r="A466" s="13"/>
      <c r="B466" s="200"/>
      <c r="C466" s="13"/>
      <c r="D466" s="201" t="s">
        <v>140</v>
      </c>
      <c r="E466" s="202" t="s">
        <v>1</v>
      </c>
      <c r="F466" s="203" t="s">
        <v>675</v>
      </c>
      <c r="G466" s="13"/>
      <c r="H466" s="204">
        <v>-4.7279999999999998</v>
      </c>
      <c r="I466" s="205"/>
      <c r="J466" s="13"/>
      <c r="K466" s="13"/>
      <c r="L466" s="200"/>
      <c r="M466" s="206"/>
      <c r="N466" s="207"/>
      <c r="O466" s="207"/>
      <c r="P466" s="207"/>
      <c r="Q466" s="207"/>
      <c r="R466" s="207"/>
      <c r="S466" s="207"/>
      <c r="T466" s="20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02" t="s">
        <v>140</v>
      </c>
      <c r="AU466" s="202" t="s">
        <v>88</v>
      </c>
      <c r="AV466" s="13" t="s">
        <v>88</v>
      </c>
      <c r="AW466" s="13" t="s">
        <v>34</v>
      </c>
      <c r="AX466" s="13" t="s">
        <v>78</v>
      </c>
      <c r="AY466" s="202" t="s">
        <v>131</v>
      </c>
    </row>
    <row r="467" s="13" customFormat="1">
      <c r="A467" s="13"/>
      <c r="B467" s="200"/>
      <c r="C467" s="13"/>
      <c r="D467" s="201" t="s">
        <v>140</v>
      </c>
      <c r="E467" s="202" t="s">
        <v>1</v>
      </c>
      <c r="F467" s="203" t="s">
        <v>671</v>
      </c>
      <c r="G467" s="13"/>
      <c r="H467" s="204">
        <v>-3.1520000000000001</v>
      </c>
      <c r="I467" s="205"/>
      <c r="J467" s="13"/>
      <c r="K467" s="13"/>
      <c r="L467" s="200"/>
      <c r="M467" s="206"/>
      <c r="N467" s="207"/>
      <c r="O467" s="207"/>
      <c r="P467" s="207"/>
      <c r="Q467" s="207"/>
      <c r="R467" s="207"/>
      <c r="S467" s="207"/>
      <c r="T467" s="20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02" t="s">
        <v>140</v>
      </c>
      <c r="AU467" s="202" t="s">
        <v>88</v>
      </c>
      <c r="AV467" s="13" t="s">
        <v>88</v>
      </c>
      <c r="AW467" s="13" t="s">
        <v>34</v>
      </c>
      <c r="AX467" s="13" t="s">
        <v>78</v>
      </c>
      <c r="AY467" s="202" t="s">
        <v>131</v>
      </c>
    </row>
    <row r="468" s="13" customFormat="1">
      <c r="A468" s="13"/>
      <c r="B468" s="200"/>
      <c r="C468" s="13"/>
      <c r="D468" s="201" t="s">
        <v>140</v>
      </c>
      <c r="E468" s="202" t="s">
        <v>1</v>
      </c>
      <c r="F468" s="203" t="s">
        <v>672</v>
      </c>
      <c r="G468" s="13"/>
      <c r="H468" s="204">
        <v>17.640000000000001</v>
      </c>
      <c r="I468" s="205"/>
      <c r="J468" s="13"/>
      <c r="K468" s="13"/>
      <c r="L468" s="200"/>
      <c r="M468" s="206"/>
      <c r="N468" s="207"/>
      <c r="O468" s="207"/>
      <c r="P468" s="207"/>
      <c r="Q468" s="207"/>
      <c r="R468" s="207"/>
      <c r="S468" s="207"/>
      <c r="T468" s="20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02" t="s">
        <v>140</v>
      </c>
      <c r="AU468" s="202" t="s">
        <v>88</v>
      </c>
      <c r="AV468" s="13" t="s">
        <v>88</v>
      </c>
      <c r="AW468" s="13" t="s">
        <v>34</v>
      </c>
      <c r="AX468" s="13" t="s">
        <v>78</v>
      </c>
      <c r="AY468" s="202" t="s">
        <v>131</v>
      </c>
    </row>
    <row r="469" s="13" customFormat="1">
      <c r="A469" s="13"/>
      <c r="B469" s="200"/>
      <c r="C469" s="13"/>
      <c r="D469" s="201" t="s">
        <v>140</v>
      </c>
      <c r="E469" s="202" t="s">
        <v>1</v>
      </c>
      <c r="F469" s="203" t="s">
        <v>673</v>
      </c>
      <c r="G469" s="13"/>
      <c r="H469" s="204">
        <v>-2.3639999999999999</v>
      </c>
      <c r="I469" s="205"/>
      <c r="J469" s="13"/>
      <c r="K469" s="13"/>
      <c r="L469" s="200"/>
      <c r="M469" s="206"/>
      <c r="N469" s="207"/>
      <c r="O469" s="207"/>
      <c r="P469" s="207"/>
      <c r="Q469" s="207"/>
      <c r="R469" s="207"/>
      <c r="S469" s="207"/>
      <c r="T469" s="20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02" t="s">
        <v>140</v>
      </c>
      <c r="AU469" s="202" t="s">
        <v>88</v>
      </c>
      <c r="AV469" s="13" t="s">
        <v>88</v>
      </c>
      <c r="AW469" s="13" t="s">
        <v>34</v>
      </c>
      <c r="AX469" s="13" t="s">
        <v>78</v>
      </c>
      <c r="AY469" s="202" t="s">
        <v>131</v>
      </c>
    </row>
    <row r="470" s="13" customFormat="1">
      <c r="A470" s="13"/>
      <c r="B470" s="200"/>
      <c r="C470" s="13"/>
      <c r="D470" s="201" t="s">
        <v>140</v>
      </c>
      <c r="E470" s="202" t="s">
        <v>1</v>
      </c>
      <c r="F470" s="203" t="s">
        <v>676</v>
      </c>
      <c r="G470" s="13"/>
      <c r="H470" s="204">
        <v>10.542</v>
      </c>
      <c r="I470" s="205"/>
      <c r="J470" s="13"/>
      <c r="K470" s="13"/>
      <c r="L470" s="200"/>
      <c r="M470" s="206"/>
      <c r="N470" s="207"/>
      <c r="O470" s="207"/>
      <c r="P470" s="207"/>
      <c r="Q470" s="207"/>
      <c r="R470" s="207"/>
      <c r="S470" s="207"/>
      <c r="T470" s="20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02" t="s">
        <v>140</v>
      </c>
      <c r="AU470" s="202" t="s">
        <v>88</v>
      </c>
      <c r="AV470" s="13" t="s">
        <v>88</v>
      </c>
      <c r="AW470" s="13" t="s">
        <v>34</v>
      </c>
      <c r="AX470" s="13" t="s">
        <v>78</v>
      </c>
      <c r="AY470" s="202" t="s">
        <v>131</v>
      </c>
    </row>
    <row r="471" s="13" customFormat="1">
      <c r="A471" s="13"/>
      <c r="B471" s="200"/>
      <c r="C471" s="13"/>
      <c r="D471" s="201" t="s">
        <v>140</v>
      </c>
      <c r="E471" s="202" t="s">
        <v>1</v>
      </c>
      <c r="F471" s="203" t="s">
        <v>667</v>
      </c>
      <c r="G471" s="13"/>
      <c r="H471" s="204">
        <v>-1.1819999999999999</v>
      </c>
      <c r="I471" s="205"/>
      <c r="J471" s="13"/>
      <c r="K471" s="13"/>
      <c r="L471" s="200"/>
      <c r="M471" s="206"/>
      <c r="N471" s="207"/>
      <c r="O471" s="207"/>
      <c r="P471" s="207"/>
      <c r="Q471" s="207"/>
      <c r="R471" s="207"/>
      <c r="S471" s="207"/>
      <c r="T471" s="20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02" t="s">
        <v>140</v>
      </c>
      <c r="AU471" s="202" t="s">
        <v>88</v>
      </c>
      <c r="AV471" s="13" t="s">
        <v>88</v>
      </c>
      <c r="AW471" s="13" t="s">
        <v>34</v>
      </c>
      <c r="AX471" s="13" t="s">
        <v>78</v>
      </c>
      <c r="AY471" s="202" t="s">
        <v>131</v>
      </c>
    </row>
    <row r="472" s="15" customFormat="1">
      <c r="A472" s="15"/>
      <c r="B472" s="217"/>
      <c r="C472" s="15"/>
      <c r="D472" s="201" t="s">
        <v>140</v>
      </c>
      <c r="E472" s="218" t="s">
        <v>1</v>
      </c>
      <c r="F472" s="219" t="s">
        <v>160</v>
      </c>
      <c r="G472" s="15"/>
      <c r="H472" s="218" t="s">
        <v>1</v>
      </c>
      <c r="I472" s="220"/>
      <c r="J472" s="15"/>
      <c r="K472" s="15"/>
      <c r="L472" s="217"/>
      <c r="M472" s="221"/>
      <c r="N472" s="222"/>
      <c r="O472" s="222"/>
      <c r="P472" s="222"/>
      <c r="Q472" s="222"/>
      <c r="R472" s="222"/>
      <c r="S472" s="222"/>
      <c r="T472" s="22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18" t="s">
        <v>140</v>
      </c>
      <c r="AU472" s="218" t="s">
        <v>88</v>
      </c>
      <c r="AV472" s="15" t="s">
        <v>86</v>
      </c>
      <c r="AW472" s="15" t="s">
        <v>34</v>
      </c>
      <c r="AX472" s="15" t="s">
        <v>78</v>
      </c>
      <c r="AY472" s="218" t="s">
        <v>131</v>
      </c>
    </row>
    <row r="473" s="13" customFormat="1">
      <c r="A473" s="13"/>
      <c r="B473" s="200"/>
      <c r="C473" s="13"/>
      <c r="D473" s="201" t="s">
        <v>140</v>
      </c>
      <c r="E473" s="202" t="s">
        <v>1</v>
      </c>
      <c r="F473" s="203" t="s">
        <v>677</v>
      </c>
      <c r="G473" s="13"/>
      <c r="H473" s="204">
        <v>29.777999999999999</v>
      </c>
      <c r="I473" s="205"/>
      <c r="J473" s="13"/>
      <c r="K473" s="13"/>
      <c r="L473" s="200"/>
      <c r="M473" s="206"/>
      <c r="N473" s="207"/>
      <c r="O473" s="207"/>
      <c r="P473" s="207"/>
      <c r="Q473" s="207"/>
      <c r="R473" s="207"/>
      <c r="S473" s="207"/>
      <c r="T473" s="20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02" t="s">
        <v>140</v>
      </c>
      <c r="AU473" s="202" t="s">
        <v>88</v>
      </c>
      <c r="AV473" s="13" t="s">
        <v>88</v>
      </c>
      <c r="AW473" s="13" t="s">
        <v>34</v>
      </c>
      <c r="AX473" s="13" t="s">
        <v>78</v>
      </c>
      <c r="AY473" s="202" t="s">
        <v>131</v>
      </c>
    </row>
    <row r="474" s="13" customFormat="1">
      <c r="A474" s="13"/>
      <c r="B474" s="200"/>
      <c r="C474" s="13"/>
      <c r="D474" s="201" t="s">
        <v>140</v>
      </c>
      <c r="E474" s="202" t="s">
        <v>1</v>
      </c>
      <c r="F474" s="203" t="s">
        <v>665</v>
      </c>
      <c r="G474" s="13"/>
      <c r="H474" s="204">
        <v>-2.2080000000000002</v>
      </c>
      <c r="I474" s="205"/>
      <c r="J474" s="13"/>
      <c r="K474" s="13"/>
      <c r="L474" s="200"/>
      <c r="M474" s="206"/>
      <c r="N474" s="207"/>
      <c r="O474" s="207"/>
      <c r="P474" s="207"/>
      <c r="Q474" s="207"/>
      <c r="R474" s="207"/>
      <c r="S474" s="207"/>
      <c r="T474" s="20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02" t="s">
        <v>140</v>
      </c>
      <c r="AU474" s="202" t="s">
        <v>88</v>
      </c>
      <c r="AV474" s="13" t="s">
        <v>88</v>
      </c>
      <c r="AW474" s="13" t="s">
        <v>34</v>
      </c>
      <c r="AX474" s="13" t="s">
        <v>78</v>
      </c>
      <c r="AY474" s="202" t="s">
        <v>131</v>
      </c>
    </row>
    <row r="475" s="13" customFormat="1">
      <c r="A475" s="13"/>
      <c r="B475" s="200"/>
      <c r="C475" s="13"/>
      <c r="D475" s="201" t="s">
        <v>140</v>
      </c>
      <c r="E475" s="202" t="s">
        <v>1</v>
      </c>
      <c r="F475" s="203" t="s">
        <v>667</v>
      </c>
      <c r="G475" s="13"/>
      <c r="H475" s="204">
        <v>-1.1819999999999999</v>
      </c>
      <c r="I475" s="205"/>
      <c r="J475" s="13"/>
      <c r="K475" s="13"/>
      <c r="L475" s="200"/>
      <c r="M475" s="206"/>
      <c r="N475" s="207"/>
      <c r="O475" s="207"/>
      <c r="P475" s="207"/>
      <c r="Q475" s="207"/>
      <c r="R475" s="207"/>
      <c r="S475" s="207"/>
      <c r="T475" s="20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02" t="s">
        <v>140</v>
      </c>
      <c r="AU475" s="202" t="s">
        <v>88</v>
      </c>
      <c r="AV475" s="13" t="s">
        <v>88</v>
      </c>
      <c r="AW475" s="13" t="s">
        <v>34</v>
      </c>
      <c r="AX475" s="13" t="s">
        <v>78</v>
      </c>
      <c r="AY475" s="202" t="s">
        <v>131</v>
      </c>
    </row>
    <row r="476" s="13" customFormat="1">
      <c r="A476" s="13"/>
      <c r="B476" s="200"/>
      <c r="C476" s="13"/>
      <c r="D476" s="201" t="s">
        <v>140</v>
      </c>
      <c r="E476" s="202" t="s">
        <v>1</v>
      </c>
      <c r="F476" s="203" t="s">
        <v>666</v>
      </c>
      <c r="G476" s="13"/>
      <c r="H476" s="204">
        <v>-1.5760000000000001</v>
      </c>
      <c r="I476" s="205"/>
      <c r="J476" s="13"/>
      <c r="K476" s="13"/>
      <c r="L476" s="200"/>
      <c r="M476" s="206"/>
      <c r="N476" s="207"/>
      <c r="O476" s="207"/>
      <c r="P476" s="207"/>
      <c r="Q476" s="207"/>
      <c r="R476" s="207"/>
      <c r="S476" s="207"/>
      <c r="T476" s="20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02" t="s">
        <v>140</v>
      </c>
      <c r="AU476" s="202" t="s">
        <v>88</v>
      </c>
      <c r="AV476" s="13" t="s">
        <v>88</v>
      </c>
      <c r="AW476" s="13" t="s">
        <v>34</v>
      </c>
      <c r="AX476" s="13" t="s">
        <v>78</v>
      </c>
      <c r="AY476" s="202" t="s">
        <v>131</v>
      </c>
    </row>
    <row r="477" s="14" customFormat="1">
      <c r="A477" s="14"/>
      <c r="B477" s="209"/>
      <c r="C477" s="14"/>
      <c r="D477" s="201" t="s">
        <v>140</v>
      </c>
      <c r="E477" s="210" t="s">
        <v>1</v>
      </c>
      <c r="F477" s="211" t="s">
        <v>144</v>
      </c>
      <c r="G477" s="14"/>
      <c r="H477" s="212">
        <v>142.85400000000001</v>
      </c>
      <c r="I477" s="213"/>
      <c r="J477" s="14"/>
      <c r="K477" s="14"/>
      <c r="L477" s="209"/>
      <c r="M477" s="214"/>
      <c r="N477" s="215"/>
      <c r="O477" s="215"/>
      <c r="P477" s="215"/>
      <c r="Q477" s="215"/>
      <c r="R477" s="215"/>
      <c r="S477" s="215"/>
      <c r="T477" s="21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10" t="s">
        <v>140</v>
      </c>
      <c r="AU477" s="210" t="s">
        <v>88</v>
      </c>
      <c r="AV477" s="14" t="s">
        <v>138</v>
      </c>
      <c r="AW477" s="14" t="s">
        <v>34</v>
      </c>
      <c r="AX477" s="14" t="s">
        <v>86</v>
      </c>
      <c r="AY477" s="210" t="s">
        <v>131</v>
      </c>
    </row>
    <row r="478" s="2" customFormat="1" ht="21.75" customHeight="1">
      <c r="A478" s="38"/>
      <c r="B478" s="185"/>
      <c r="C478" s="186" t="s">
        <v>678</v>
      </c>
      <c r="D478" s="186" t="s">
        <v>134</v>
      </c>
      <c r="E478" s="187" t="s">
        <v>679</v>
      </c>
      <c r="F478" s="188" t="s">
        <v>680</v>
      </c>
      <c r="G478" s="189" t="s">
        <v>137</v>
      </c>
      <c r="H478" s="190">
        <v>25.062000000000001</v>
      </c>
      <c r="I478" s="191"/>
      <c r="J478" s="192">
        <f>ROUND(I478*H478,2)</f>
        <v>0</v>
      </c>
      <c r="K478" s="193"/>
      <c r="L478" s="39"/>
      <c r="M478" s="194" t="s">
        <v>1</v>
      </c>
      <c r="N478" s="195" t="s">
        <v>43</v>
      </c>
      <c r="O478" s="77"/>
      <c r="P478" s="196">
        <f>O478*H478</f>
        <v>0</v>
      </c>
      <c r="Q478" s="196">
        <v>0.0015</v>
      </c>
      <c r="R478" s="196">
        <f>Q478*H478</f>
        <v>0.037593000000000001</v>
      </c>
      <c r="S478" s="196">
        <v>0</v>
      </c>
      <c r="T478" s="197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198" t="s">
        <v>250</v>
      </c>
      <c r="AT478" s="198" t="s">
        <v>134</v>
      </c>
      <c r="AU478" s="198" t="s">
        <v>88</v>
      </c>
      <c r="AY478" s="19" t="s">
        <v>131</v>
      </c>
      <c r="BE478" s="199">
        <f>IF(N478="základní",J478,0)</f>
        <v>0</v>
      </c>
      <c r="BF478" s="199">
        <f>IF(N478="snížená",J478,0)</f>
        <v>0</v>
      </c>
      <c r="BG478" s="199">
        <f>IF(N478="zákl. přenesená",J478,0)</f>
        <v>0</v>
      </c>
      <c r="BH478" s="199">
        <f>IF(N478="sníž. přenesená",J478,0)</f>
        <v>0</v>
      </c>
      <c r="BI478" s="199">
        <f>IF(N478="nulová",J478,0)</f>
        <v>0</v>
      </c>
      <c r="BJ478" s="19" t="s">
        <v>86</v>
      </c>
      <c r="BK478" s="199">
        <f>ROUND(I478*H478,2)</f>
        <v>0</v>
      </c>
      <c r="BL478" s="19" t="s">
        <v>250</v>
      </c>
      <c r="BM478" s="198" t="s">
        <v>681</v>
      </c>
    </row>
    <row r="479" s="15" customFormat="1">
      <c r="A479" s="15"/>
      <c r="B479" s="217"/>
      <c r="C479" s="15"/>
      <c r="D479" s="201" t="s">
        <v>140</v>
      </c>
      <c r="E479" s="218" t="s">
        <v>1</v>
      </c>
      <c r="F479" s="219" t="s">
        <v>153</v>
      </c>
      <c r="G479" s="15"/>
      <c r="H479" s="218" t="s">
        <v>1</v>
      </c>
      <c r="I479" s="220"/>
      <c r="J479" s="15"/>
      <c r="K479" s="15"/>
      <c r="L479" s="217"/>
      <c r="M479" s="221"/>
      <c r="N479" s="222"/>
      <c r="O479" s="222"/>
      <c r="P479" s="222"/>
      <c r="Q479" s="222"/>
      <c r="R479" s="222"/>
      <c r="S479" s="222"/>
      <c r="T479" s="22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18" t="s">
        <v>140</v>
      </c>
      <c r="AU479" s="218" t="s">
        <v>88</v>
      </c>
      <c r="AV479" s="15" t="s">
        <v>86</v>
      </c>
      <c r="AW479" s="15" t="s">
        <v>34</v>
      </c>
      <c r="AX479" s="15" t="s">
        <v>78</v>
      </c>
      <c r="AY479" s="218" t="s">
        <v>131</v>
      </c>
    </row>
    <row r="480" s="13" customFormat="1">
      <c r="A480" s="13"/>
      <c r="B480" s="200"/>
      <c r="C480" s="13"/>
      <c r="D480" s="201" t="s">
        <v>140</v>
      </c>
      <c r="E480" s="202" t="s">
        <v>1</v>
      </c>
      <c r="F480" s="203" t="s">
        <v>682</v>
      </c>
      <c r="G480" s="13"/>
      <c r="H480" s="204">
        <v>4.2119999999999997</v>
      </c>
      <c r="I480" s="205"/>
      <c r="J480" s="13"/>
      <c r="K480" s="13"/>
      <c r="L480" s="200"/>
      <c r="M480" s="206"/>
      <c r="N480" s="207"/>
      <c r="O480" s="207"/>
      <c r="P480" s="207"/>
      <c r="Q480" s="207"/>
      <c r="R480" s="207"/>
      <c r="S480" s="207"/>
      <c r="T480" s="20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02" t="s">
        <v>140</v>
      </c>
      <c r="AU480" s="202" t="s">
        <v>88</v>
      </c>
      <c r="AV480" s="13" t="s">
        <v>88</v>
      </c>
      <c r="AW480" s="13" t="s">
        <v>34</v>
      </c>
      <c r="AX480" s="13" t="s">
        <v>78</v>
      </c>
      <c r="AY480" s="202" t="s">
        <v>131</v>
      </c>
    </row>
    <row r="481" s="15" customFormat="1">
      <c r="A481" s="15"/>
      <c r="B481" s="217"/>
      <c r="C481" s="15"/>
      <c r="D481" s="201" t="s">
        <v>140</v>
      </c>
      <c r="E481" s="218" t="s">
        <v>1</v>
      </c>
      <c r="F481" s="219" t="s">
        <v>155</v>
      </c>
      <c r="G481" s="15"/>
      <c r="H481" s="218" t="s">
        <v>1</v>
      </c>
      <c r="I481" s="220"/>
      <c r="J481" s="15"/>
      <c r="K481" s="15"/>
      <c r="L481" s="217"/>
      <c r="M481" s="221"/>
      <c r="N481" s="222"/>
      <c r="O481" s="222"/>
      <c r="P481" s="222"/>
      <c r="Q481" s="222"/>
      <c r="R481" s="222"/>
      <c r="S481" s="222"/>
      <c r="T481" s="223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18" t="s">
        <v>140</v>
      </c>
      <c r="AU481" s="218" t="s">
        <v>88</v>
      </c>
      <c r="AV481" s="15" t="s">
        <v>86</v>
      </c>
      <c r="AW481" s="15" t="s">
        <v>34</v>
      </c>
      <c r="AX481" s="15" t="s">
        <v>78</v>
      </c>
      <c r="AY481" s="218" t="s">
        <v>131</v>
      </c>
    </row>
    <row r="482" s="13" customFormat="1">
      <c r="A482" s="13"/>
      <c r="B482" s="200"/>
      <c r="C482" s="13"/>
      <c r="D482" s="201" t="s">
        <v>140</v>
      </c>
      <c r="E482" s="202" t="s">
        <v>1</v>
      </c>
      <c r="F482" s="203" t="s">
        <v>683</v>
      </c>
      <c r="G482" s="13"/>
      <c r="H482" s="204">
        <v>4.9320000000000004</v>
      </c>
      <c r="I482" s="205"/>
      <c r="J482" s="13"/>
      <c r="K482" s="13"/>
      <c r="L482" s="200"/>
      <c r="M482" s="206"/>
      <c r="N482" s="207"/>
      <c r="O482" s="207"/>
      <c r="P482" s="207"/>
      <c r="Q482" s="207"/>
      <c r="R482" s="207"/>
      <c r="S482" s="207"/>
      <c r="T482" s="20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02" t="s">
        <v>140</v>
      </c>
      <c r="AU482" s="202" t="s">
        <v>88</v>
      </c>
      <c r="AV482" s="13" t="s">
        <v>88</v>
      </c>
      <c r="AW482" s="13" t="s">
        <v>34</v>
      </c>
      <c r="AX482" s="13" t="s">
        <v>78</v>
      </c>
      <c r="AY482" s="202" t="s">
        <v>131</v>
      </c>
    </row>
    <row r="483" s="13" customFormat="1">
      <c r="A483" s="13"/>
      <c r="B483" s="200"/>
      <c r="C483" s="13"/>
      <c r="D483" s="201" t="s">
        <v>140</v>
      </c>
      <c r="E483" s="202" t="s">
        <v>1</v>
      </c>
      <c r="F483" s="203" t="s">
        <v>684</v>
      </c>
      <c r="G483" s="13"/>
      <c r="H483" s="204">
        <v>2.52</v>
      </c>
      <c r="I483" s="205"/>
      <c r="J483" s="13"/>
      <c r="K483" s="13"/>
      <c r="L483" s="200"/>
      <c r="M483" s="206"/>
      <c r="N483" s="207"/>
      <c r="O483" s="207"/>
      <c r="P483" s="207"/>
      <c r="Q483" s="207"/>
      <c r="R483" s="207"/>
      <c r="S483" s="207"/>
      <c r="T483" s="20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02" t="s">
        <v>140</v>
      </c>
      <c r="AU483" s="202" t="s">
        <v>88</v>
      </c>
      <c r="AV483" s="13" t="s">
        <v>88</v>
      </c>
      <c r="AW483" s="13" t="s">
        <v>34</v>
      </c>
      <c r="AX483" s="13" t="s">
        <v>78</v>
      </c>
      <c r="AY483" s="202" t="s">
        <v>131</v>
      </c>
    </row>
    <row r="484" s="15" customFormat="1">
      <c r="A484" s="15"/>
      <c r="B484" s="217"/>
      <c r="C484" s="15"/>
      <c r="D484" s="201" t="s">
        <v>140</v>
      </c>
      <c r="E484" s="218" t="s">
        <v>1</v>
      </c>
      <c r="F484" s="219" t="s">
        <v>158</v>
      </c>
      <c r="G484" s="15"/>
      <c r="H484" s="218" t="s">
        <v>1</v>
      </c>
      <c r="I484" s="220"/>
      <c r="J484" s="15"/>
      <c r="K484" s="15"/>
      <c r="L484" s="217"/>
      <c r="M484" s="221"/>
      <c r="N484" s="222"/>
      <c r="O484" s="222"/>
      <c r="P484" s="222"/>
      <c r="Q484" s="222"/>
      <c r="R484" s="222"/>
      <c r="S484" s="222"/>
      <c r="T484" s="223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18" t="s">
        <v>140</v>
      </c>
      <c r="AU484" s="218" t="s">
        <v>88</v>
      </c>
      <c r="AV484" s="15" t="s">
        <v>86</v>
      </c>
      <c r="AW484" s="15" t="s">
        <v>34</v>
      </c>
      <c r="AX484" s="15" t="s">
        <v>78</v>
      </c>
      <c r="AY484" s="218" t="s">
        <v>131</v>
      </c>
    </row>
    <row r="485" s="13" customFormat="1">
      <c r="A485" s="13"/>
      <c r="B485" s="200"/>
      <c r="C485" s="13"/>
      <c r="D485" s="201" t="s">
        <v>140</v>
      </c>
      <c r="E485" s="202" t="s">
        <v>1</v>
      </c>
      <c r="F485" s="203" t="s">
        <v>685</v>
      </c>
      <c r="G485" s="13"/>
      <c r="H485" s="204">
        <v>5.1180000000000003</v>
      </c>
      <c r="I485" s="205"/>
      <c r="J485" s="13"/>
      <c r="K485" s="13"/>
      <c r="L485" s="200"/>
      <c r="M485" s="206"/>
      <c r="N485" s="207"/>
      <c r="O485" s="207"/>
      <c r="P485" s="207"/>
      <c r="Q485" s="207"/>
      <c r="R485" s="207"/>
      <c r="S485" s="207"/>
      <c r="T485" s="20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02" t="s">
        <v>140</v>
      </c>
      <c r="AU485" s="202" t="s">
        <v>88</v>
      </c>
      <c r="AV485" s="13" t="s">
        <v>88</v>
      </c>
      <c r="AW485" s="13" t="s">
        <v>34</v>
      </c>
      <c r="AX485" s="13" t="s">
        <v>78</v>
      </c>
      <c r="AY485" s="202" t="s">
        <v>131</v>
      </c>
    </row>
    <row r="486" s="13" customFormat="1">
      <c r="A486" s="13"/>
      <c r="B486" s="200"/>
      <c r="C486" s="13"/>
      <c r="D486" s="201" t="s">
        <v>140</v>
      </c>
      <c r="E486" s="202" t="s">
        <v>1</v>
      </c>
      <c r="F486" s="203" t="s">
        <v>684</v>
      </c>
      <c r="G486" s="13"/>
      <c r="H486" s="204">
        <v>2.52</v>
      </c>
      <c r="I486" s="205"/>
      <c r="J486" s="13"/>
      <c r="K486" s="13"/>
      <c r="L486" s="200"/>
      <c r="M486" s="206"/>
      <c r="N486" s="207"/>
      <c r="O486" s="207"/>
      <c r="P486" s="207"/>
      <c r="Q486" s="207"/>
      <c r="R486" s="207"/>
      <c r="S486" s="207"/>
      <c r="T486" s="20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02" t="s">
        <v>140</v>
      </c>
      <c r="AU486" s="202" t="s">
        <v>88</v>
      </c>
      <c r="AV486" s="13" t="s">
        <v>88</v>
      </c>
      <c r="AW486" s="13" t="s">
        <v>34</v>
      </c>
      <c r="AX486" s="13" t="s">
        <v>78</v>
      </c>
      <c r="AY486" s="202" t="s">
        <v>131</v>
      </c>
    </row>
    <row r="487" s="13" customFormat="1">
      <c r="A487" s="13"/>
      <c r="B487" s="200"/>
      <c r="C487" s="13"/>
      <c r="D487" s="201" t="s">
        <v>140</v>
      </c>
      <c r="E487" s="202" t="s">
        <v>1</v>
      </c>
      <c r="F487" s="203" t="s">
        <v>686</v>
      </c>
      <c r="G487" s="13"/>
      <c r="H487" s="204">
        <v>1.506</v>
      </c>
      <c r="I487" s="205"/>
      <c r="J487" s="13"/>
      <c r="K487" s="13"/>
      <c r="L487" s="200"/>
      <c r="M487" s="206"/>
      <c r="N487" s="207"/>
      <c r="O487" s="207"/>
      <c r="P487" s="207"/>
      <c r="Q487" s="207"/>
      <c r="R487" s="207"/>
      <c r="S487" s="207"/>
      <c r="T487" s="20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02" t="s">
        <v>140</v>
      </c>
      <c r="AU487" s="202" t="s">
        <v>88</v>
      </c>
      <c r="AV487" s="13" t="s">
        <v>88</v>
      </c>
      <c r="AW487" s="13" t="s">
        <v>34</v>
      </c>
      <c r="AX487" s="13" t="s">
        <v>78</v>
      </c>
      <c r="AY487" s="202" t="s">
        <v>131</v>
      </c>
    </row>
    <row r="488" s="15" customFormat="1">
      <c r="A488" s="15"/>
      <c r="B488" s="217"/>
      <c r="C488" s="15"/>
      <c r="D488" s="201" t="s">
        <v>140</v>
      </c>
      <c r="E488" s="218" t="s">
        <v>1</v>
      </c>
      <c r="F488" s="219" t="s">
        <v>160</v>
      </c>
      <c r="G488" s="15"/>
      <c r="H488" s="218" t="s">
        <v>1</v>
      </c>
      <c r="I488" s="220"/>
      <c r="J488" s="15"/>
      <c r="K488" s="15"/>
      <c r="L488" s="217"/>
      <c r="M488" s="221"/>
      <c r="N488" s="222"/>
      <c r="O488" s="222"/>
      <c r="P488" s="222"/>
      <c r="Q488" s="222"/>
      <c r="R488" s="222"/>
      <c r="S488" s="222"/>
      <c r="T488" s="22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18" t="s">
        <v>140</v>
      </c>
      <c r="AU488" s="218" t="s">
        <v>88</v>
      </c>
      <c r="AV488" s="15" t="s">
        <v>86</v>
      </c>
      <c r="AW488" s="15" t="s">
        <v>34</v>
      </c>
      <c r="AX488" s="15" t="s">
        <v>78</v>
      </c>
      <c r="AY488" s="218" t="s">
        <v>131</v>
      </c>
    </row>
    <row r="489" s="13" customFormat="1">
      <c r="A489" s="13"/>
      <c r="B489" s="200"/>
      <c r="C489" s="13"/>
      <c r="D489" s="201" t="s">
        <v>140</v>
      </c>
      <c r="E489" s="202" t="s">
        <v>1</v>
      </c>
      <c r="F489" s="203" t="s">
        <v>687</v>
      </c>
      <c r="G489" s="13"/>
      <c r="H489" s="204">
        <v>4.2539999999999996</v>
      </c>
      <c r="I489" s="205"/>
      <c r="J489" s="13"/>
      <c r="K489" s="13"/>
      <c r="L489" s="200"/>
      <c r="M489" s="206"/>
      <c r="N489" s="207"/>
      <c r="O489" s="207"/>
      <c r="P489" s="207"/>
      <c r="Q489" s="207"/>
      <c r="R489" s="207"/>
      <c r="S489" s="207"/>
      <c r="T489" s="20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02" t="s">
        <v>140</v>
      </c>
      <c r="AU489" s="202" t="s">
        <v>88</v>
      </c>
      <c r="AV489" s="13" t="s">
        <v>88</v>
      </c>
      <c r="AW489" s="13" t="s">
        <v>34</v>
      </c>
      <c r="AX489" s="13" t="s">
        <v>78</v>
      </c>
      <c r="AY489" s="202" t="s">
        <v>131</v>
      </c>
    </row>
    <row r="490" s="14" customFormat="1">
      <c r="A490" s="14"/>
      <c r="B490" s="209"/>
      <c r="C490" s="14"/>
      <c r="D490" s="201" t="s">
        <v>140</v>
      </c>
      <c r="E490" s="210" t="s">
        <v>1</v>
      </c>
      <c r="F490" s="211" t="s">
        <v>144</v>
      </c>
      <c r="G490" s="14"/>
      <c r="H490" s="212">
        <v>25.061999999999998</v>
      </c>
      <c r="I490" s="213"/>
      <c r="J490" s="14"/>
      <c r="K490" s="14"/>
      <c r="L490" s="209"/>
      <c r="M490" s="214"/>
      <c r="N490" s="215"/>
      <c r="O490" s="215"/>
      <c r="P490" s="215"/>
      <c r="Q490" s="215"/>
      <c r="R490" s="215"/>
      <c r="S490" s="215"/>
      <c r="T490" s="21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10" t="s">
        <v>140</v>
      </c>
      <c r="AU490" s="210" t="s">
        <v>88</v>
      </c>
      <c r="AV490" s="14" t="s">
        <v>138</v>
      </c>
      <c r="AW490" s="14" t="s">
        <v>34</v>
      </c>
      <c r="AX490" s="14" t="s">
        <v>86</v>
      </c>
      <c r="AY490" s="210" t="s">
        <v>131</v>
      </c>
    </row>
    <row r="491" s="2" customFormat="1" ht="16.5" customHeight="1">
      <c r="A491" s="38"/>
      <c r="B491" s="185"/>
      <c r="C491" s="186" t="s">
        <v>688</v>
      </c>
      <c r="D491" s="186" t="s">
        <v>134</v>
      </c>
      <c r="E491" s="187" t="s">
        <v>689</v>
      </c>
      <c r="F491" s="188" t="s">
        <v>690</v>
      </c>
      <c r="G491" s="189" t="s">
        <v>137</v>
      </c>
      <c r="H491" s="190">
        <v>142.85400000000001</v>
      </c>
      <c r="I491" s="191"/>
      <c r="J491" s="192">
        <f>ROUND(I491*H491,2)</f>
        <v>0</v>
      </c>
      <c r="K491" s="193"/>
      <c r="L491" s="39"/>
      <c r="M491" s="194" t="s">
        <v>1</v>
      </c>
      <c r="N491" s="195" t="s">
        <v>43</v>
      </c>
      <c r="O491" s="77"/>
      <c r="P491" s="196">
        <f>O491*H491</f>
        <v>0</v>
      </c>
      <c r="Q491" s="196">
        <v>0.0044999999999999997</v>
      </c>
      <c r="R491" s="196">
        <f>Q491*H491</f>
        <v>0.64284300000000005</v>
      </c>
      <c r="S491" s="196">
        <v>0</v>
      </c>
      <c r="T491" s="197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98" t="s">
        <v>250</v>
      </c>
      <c r="AT491" s="198" t="s">
        <v>134</v>
      </c>
      <c r="AU491" s="198" t="s">
        <v>88</v>
      </c>
      <c r="AY491" s="19" t="s">
        <v>131</v>
      </c>
      <c r="BE491" s="199">
        <f>IF(N491="základní",J491,0)</f>
        <v>0</v>
      </c>
      <c r="BF491" s="199">
        <f>IF(N491="snížená",J491,0)</f>
        <v>0</v>
      </c>
      <c r="BG491" s="199">
        <f>IF(N491="zákl. přenesená",J491,0)</f>
        <v>0</v>
      </c>
      <c r="BH491" s="199">
        <f>IF(N491="sníž. přenesená",J491,0)</f>
        <v>0</v>
      </c>
      <c r="BI491" s="199">
        <f>IF(N491="nulová",J491,0)</f>
        <v>0</v>
      </c>
      <c r="BJ491" s="19" t="s">
        <v>86</v>
      </c>
      <c r="BK491" s="199">
        <f>ROUND(I491*H491,2)</f>
        <v>0</v>
      </c>
      <c r="BL491" s="19" t="s">
        <v>250</v>
      </c>
      <c r="BM491" s="198" t="s">
        <v>691</v>
      </c>
    </row>
    <row r="492" s="2" customFormat="1" ht="21.75" customHeight="1">
      <c r="A492" s="38"/>
      <c r="B492" s="185"/>
      <c r="C492" s="186" t="s">
        <v>692</v>
      </c>
      <c r="D492" s="186" t="s">
        <v>134</v>
      </c>
      <c r="E492" s="187" t="s">
        <v>693</v>
      </c>
      <c r="F492" s="188" t="s">
        <v>694</v>
      </c>
      <c r="G492" s="189" t="s">
        <v>137</v>
      </c>
      <c r="H492" s="190">
        <v>142.85400000000001</v>
      </c>
      <c r="I492" s="191"/>
      <c r="J492" s="192">
        <f>ROUND(I492*H492,2)</f>
        <v>0</v>
      </c>
      <c r="K492" s="193"/>
      <c r="L492" s="39"/>
      <c r="M492" s="194" t="s">
        <v>1</v>
      </c>
      <c r="N492" s="195" t="s">
        <v>43</v>
      </c>
      <c r="O492" s="77"/>
      <c r="P492" s="196">
        <f>O492*H492</f>
        <v>0</v>
      </c>
      <c r="Q492" s="196">
        <v>0.0073000000000000001</v>
      </c>
      <c r="R492" s="196">
        <f>Q492*H492</f>
        <v>1.0428342000000002</v>
      </c>
      <c r="S492" s="196">
        <v>0</v>
      </c>
      <c r="T492" s="197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198" t="s">
        <v>250</v>
      </c>
      <c r="AT492" s="198" t="s">
        <v>134</v>
      </c>
      <c r="AU492" s="198" t="s">
        <v>88</v>
      </c>
      <c r="AY492" s="19" t="s">
        <v>131</v>
      </c>
      <c r="BE492" s="199">
        <f>IF(N492="základní",J492,0)</f>
        <v>0</v>
      </c>
      <c r="BF492" s="199">
        <f>IF(N492="snížená",J492,0)</f>
        <v>0</v>
      </c>
      <c r="BG492" s="199">
        <f>IF(N492="zákl. přenesená",J492,0)</f>
        <v>0</v>
      </c>
      <c r="BH492" s="199">
        <f>IF(N492="sníž. přenesená",J492,0)</f>
        <v>0</v>
      </c>
      <c r="BI492" s="199">
        <f>IF(N492="nulová",J492,0)</f>
        <v>0</v>
      </c>
      <c r="BJ492" s="19" t="s">
        <v>86</v>
      </c>
      <c r="BK492" s="199">
        <f>ROUND(I492*H492,2)</f>
        <v>0</v>
      </c>
      <c r="BL492" s="19" t="s">
        <v>250</v>
      </c>
      <c r="BM492" s="198" t="s">
        <v>695</v>
      </c>
    </row>
    <row r="493" s="2" customFormat="1" ht="16.5" customHeight="1">
      <c r="A493" s="38"/>
      <c r="B493" s="185"/>
      <c r="C493" s="232" t="s">
        <v>696</v>
      </c>
      <c r="D493" s="232" t="s">
        <v>175</v>
      </c>
      <c r="E493" s="233" t="s">
        <v>697</v>
      </c>
      <c r="F493" s="234" t="s">
        <v>698</v>
      </c>
      <c r="G493" s="235" t="s">
        <v>137</v>
      </c>
      <c r="H493" s="236">
        <v>157.13900000000001</v>
      </c>
      <c r="I493" s="237"/>
      <c r="J493" s="238">
        <f>ROUND(I493*H493,2)</f>
        <v>0</v>
      </c>
      <c r="K493" s="239"/>
      <c r="L493" s="240"/>
      <c r="M493" s="241" t="s">
        <v>1</v>
      </c>
      <c r="N493" s="242" t="s">
        <v>43</v>
      </c>
      <c r="O493" s="77"/>
      <c r="P493" s="196">
        <f>O493*H493</f>
        <v>0</v>
      </c>
      <c r="Q493" s="196">
        <v>0.0118</v>
      </c>
      <c r="R493" s="196">
        <f>Q493*H493</f>
        <v>1.8542402</v>
      </c>
      <c r="S493" s="196">
        <v>0</v>
      </c>
      <c r="T493" s="197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198" t="s">
        <v>345</v>
      </c>
      <c r="AT493" s="198" t="s">
        <v>175</v>
      </c>
      <c r="AU493" s="198" t="s">
        <v>88</v>
      </c>
      <c r="AY493" s="19" t="s">
        <v>131</v>
      </c>
      <c r="BE493" s="199">
        <f>IF(N493="základní",J493,0)</f>
        <v>0</v>
      </c>
      <c r="BF493" s="199">
        <f>IF(N493="snížená",J493,0)</f>
        <v>0</v>
      </c>
      <c r="BG493" s="199">
        <f>IF(N493="zákl. přenesená",J493,0)</f>
        <v>0</v>
      </c>
      <c r="BH493" s="199">
        <f>IF(N493="sníž. přenesená",J493,0)</f>
        <v>0</v>
      </c>
      <c r="BI493" s="199">
        <f>IF(N493="nulová",J493,0)</f>
        <v>0</v>
      </c>
      <c r="BJ493" s="19" t="s">
        <v>86</v>
      </c>
      <c r="BK493" s="199">
        <f>ROUND(I493*H493,2)</f>
        <v>0</v>
      </c>
      <c r="BL493" s="19" t="s">
        <v>250</v>
      </c>
      <c r="BM493" s="198" t="s">
        <v>699</v>
      </c>
    </row>
    <row r="494" s="13" customFormat="1">
      <c r="A494" s="13"/>
      <c r="B494" s="200"/>
      <c r="C494" s="13"/>
      <c r="D494" s="201" t="s">
        <v>140</v>
      </c>
      <c r="E494" s="202" t="s">
        <v>1</v>
      </c>
      <c r="F494" s="203" t="s">
        <v>700</v>
      </c>
      <c r="G494" s="13"/>
      <c r="H494" s="204">
        <v>157.13900000000001</v>
      </c>
      <c r="I494" s="205"/>
      <c r="J494" s="13"/>
      <c r="K494" s="13"/>
      <c r="L494" s="200"/>
      <c r="M494" s="206"/>
      <c r="N494" s="207"/>
      <c r="O494" s="207"/>
      <c r="P494" s="207"/>
      <c r="Q494" s="207"/>
      <c r="R494" s="207"/>
      <c r="S494" s="207"/>
      <c r="T494" s="20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02" t="s">
        <v>140</v>
      </c>
      <c r="AU494" s="202" t="s">
        <v>88</v>
      </c>
      <c r="AV494" s="13" t="s">
        <v>88</v>
      </c>
      <c r="AW494" s="13" t="s">
        <v>34</v>
      </c>
      <c r="AX494" s="13" t="s">
        <v>86</v>
      </c>
      <c r="AY494" s="202" t="s">
        <v>131</v>
      </c>
    </row>
    <row r="495" s="2" customFormat="1" ht="21.75" customHeight="1">
      <c r="A495" s="38"/>
      <c r="B495" s="185"/>
      <c r="C495" s="186" t="s">
        <v>701</v>
      </c>
      <c r="D495" s="186" t="s">
        <v>134</v>
      </c>
      <c r="E495" s="187" t="s">
        <v>702</v>
      </c>
      <c r="F495" s="188" t="s">
        <v>703</v>
      </c>
      <c r="G495" s="189" t="s">
        <v>137</v>
      </c>
      <c r="H495" s="190">
        <v>142.85400000000001</v>
      </c>
      <c r="I495" s="191"/>
      <c r="J495" s="192">
        <f>ROUND(I495*H495,2)</f>
        <v>0</v>
      </c>
      <c r="K495" s="193"/>
      <c r="L495" s="39"/>
      <c r="M495" s="194" t="s">
        <v>1</v>
      </c>
      <c r="N495" s="195" t="s">
        <v>43</v>
      </c>
      <c r="O495" s="77"/>
      <c r="P495" s="196">
        <f>O495*H495</f>
        <v>0</v>
      </c>
      <c r="Q495" s="196">
        <v>0</v>
      </c>
      <c r="R495" s="196">
        <f>Q495*H495</f>
        <v>0</v>
      </c>
      <c r="S495" s="196">
        <v>0.027199999999999998</v>
      </c>
      <c r="T495" s="197">
        <f>S495*H495</f>
        <v>3.8856288000000001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198" t="s">
        <v>250</v>
      </c>
      <c r="AT495" s="198" t="s">
        <v>134</v>
      </c>
      <c r="AU495" s="198" t="s">
        <v>88</v>
      </c>
      <c r="AY495" s="19" t="s">
        <v>131</v>
      </c>
      <c r="BE495" s="199">
        <f>IF(N495="základní",J495,0)</f>
        <v>0</v>
      </c>
      <c r="BF495" s="199">
        <f>IF(N495="snížená",J495,0)</f>
        <v>0</v>
      </c>
      <c r="BG495" s="199">
        <f>IF(N495="zákl. přenesená",J495,0)</f>
        <v>0</v>
      </c>
      <c r="BH495" s="199">
        <f>IF(N495="sníž. přenesená",J495,0)</f>
        <v>0</v>
      </c>
      <c r="BI495" s="199">
        <f>IF(N495="nulová",J495,0)</f>
        <v>0</v>
      </c>
      <c r="BJ495" s="19" t="s">
        <v>86</v>
      </c>
      <c r="BK495" s="199">
        <f>ROUND(I495*H495,2)</f>
        <v>0</v>
      </c>
      <c r="BL495" s="19" t="s">
        <v>250</v>
      </c>
      <c r="BM495" s="198" t="s">
        <v>704</v>
      </c>
    </row>
    <row r="496" s="15" customFormat="1">
      <c r="A496" s="15"/>
      <c r="B496" s="217"/>
      <c r="C496" s="15"/>
      <c r="D496" s="201" t="s">
        <v>140</v>
      </c>
      <c r="E496" s="218" t="s">
        <v>1</v>
      </c>
      <c r="F496" s="219" t="s">
        <v>153</v>
      </c>
      <c r="G496" s="15"/>
      <c r="H496" s="218" t="s">
        <v>1</v>
      </c>
      <c r="I496" s="220"/>
      <c r="J496" s="15"/>
      <c r="K496" s="15"/>
      <c r="L496" s="217"/>
      <c r="M496" s="221"/>
      <c r="N496" s="222"/>
      <c r="O496" s="222"/>
      <c r="P496" s="222"/>
      <c r="Q496" s="222"/>
      <c r="R496" s="222"/>
      <c r="S496" s="222"/>
      <c r="T496" s="223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18" t="s">
        <v>140</v>
      </c>
      <c r="AU496" s="218" t="s">
        <v>88</v>
      </c>
      <c r="AV496" s="15" t="s">
        <v>86</v>
      </c>
      <c r="AW496" s="15" t="s">
        <v>34</v>
      </c>
      <c r="AX496" s="15" t="s">
        <v>78</v>
      </c>
      <c r="AY496" s="218" t="s">
        <v>131</v>
      </c>
    </row>
    <row r="497" s="13" customFormat="1">
      <c r="A497" s="13"/>
      <c r="B497" s="200"/>
      <c r="C497" s="13"/>
      <c r="D497" s="201" t="s">
        <v>140</v>
      </c>
      <c r="E497" s="202" t="s">
        <v>1</v>
      </c>
      <c r="F497" s="203" t="s">
        <v>664</v>
      </c>
      <c r="G497" s="13"/>
      <c r="H497" s="204">
        <v>29.484000000000002</v>
      </c>
      <c r="I497" s="205"/>
      <c r="J497" s="13"/>
      <c r="K497" s="13"/>
      <c r="L497" s="200"/>
      <c r="M497" s="206"/>
      <c r="N497" s="207"/>
      <c r="O497" s="207"/>
      <c r="P497" s="207"/>
      <c r="Q497" s="207"/>
      <c r="R497" s="207"/>
      <c r="S497" s="207"/>
      <c r="T497" s="20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02" t="s">
        <v>140</v>
      </c>
      <c r="AU497" s="202" t="s">
        <v>88</v>
      </c>
      <c r="AV497" s="13" t="s">
        <v>88</v>
      </c>
      <c r="AW497" s="13" t="s">
        <v>34</v>
      </c>
      <c r="AX497" s="13" t="s">
        <v>78</v>
      </c>
      <c r="AY497" s="202" t="s">
        <v>131</v>
      </c>
    </row>
    <row r="498" s="13" customFormat="1">
      <c r="A498" s="13"/>
      <c r="B498" s="200"/>
      <c r="C498" s="13"/>
      <c r="D498" s="201" t="s">
        <v>140</v>
      </c>
      <c r="E498" s="202" t="s">
        <v>1</v>
      </c>
      <c r="F498" s="203" t="s">
        <v>665</v>
      </c>
      <c r="G498" s="13"/>
      <c r="H498" s="204">
        <v>-2.2080000000000002</v>
      </c>
      <c r="I498" s="205"/>
      <c r="J498" s="13"/>
      <c r="K498" s="13"/>
      <c r="L498" s="200"/>
      <c r="M498" s="206"/>
      <c r="N498" s="207"/>
      <c r="O498" s="207"/>
      <c r="P498" s="207"/>
      <c r="Q498" s="207"/>
      <c r="R498" s="207"/>
      <c r="S498" s="207"/>
      <c r="T498" s="20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02" t="s">
        <v>140</v>
      </c>
      <c r="AU498" s="202" t="s">
        <v>88</v>
      </c>
      <c r="AV498" s="13" t="s">
        <v>88</v>
      </c>
      <c r="AW498" s="13" t="s">
        <v>34</v>
      </c>
      <c r="AX498" s="13" t="s">
        <v>78</v>
      </c>
      <c r="AY498" s="202" t="s">
        <v>131</v>
      </c>
    </row>
    <row r="499" s="13" customFormat="1">
      <c r="A499" s="13"/>
      <c r="B499" s="200"/>
      <c r="C499" s="13"/>
      <c r="D499" s="201" t="s">
        <v>140</v>
      </c>
      <c r="E499" s="202" t="s">
        <v>1</v>
      </c>
      <c r="F499" s="203" t="s">
        <v>666</v>
      </c>
      <c r="G499" s="13"/>
      <c r="H499" s="204">
        <v>-1.5760000000000001</v>
      </c>
      <c r="I499" s="205"/>
      <c r="J499" s="13"/>
      <c r="K499" s="13"/>
      <c r="L499" s="200"/>
      <c r="M499" s="206"/>
      <c r="N499" s="207"/>
      <c r="O499" s="207"/>
      <c r="P499" s="207"/>
      <c r="Q499" s="207"/>
      <c r="R499" s="207"/>
      <c r="S499" s="207"/>
      <c r="T499" s="20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02" t="s">
        <v>140</v>
      </c>
      <c r="AU499" s="202" t="s">
        <v>88</v>
      </c>
      <c r="AV499" s="13" t="s">
        <v>88</v>
      </c>
      <c r="AW499" s="13" t="s">
        <v>34</v>
      </c>
      <c r="AX499" s="13" t="s">
        <v>78</v>
      </c>
      <c r="AY499" s="202" t="s">
        <v>131</v>
      </c>
    </row>
    <row r="500" s="13" customFormat="1">
      <c r="A500" s="13"/>
      <c r="B500" s="200"/>
      <c r="C500" s="13"/>
      <c r="D500" s="201" t="s">
        <v>140</v>
      </c>
      <c r="E500" s="202" t="s">
        <v>1</v>
      </c>
      <c r="F500" s="203" t="s">
        <v>667</v>
      </c>
      <c r="G500" s="13"/>
      <c r="H500" s="204">
        <v>-1.1819999999999999</v>
      </c>
      <c r="I500" s="205"/>
      <c r="J500" s="13"/>
      <c r="K500" s="13"/>
      <c r="L500" s="200"/>
      <c r="M500" s="206"/>
      <c r="N500" s="207"/>
      <c r="O500" s="207"/>
      <c r="P500" s="207"/>
      <c r="Q500" s="207"/>
      <c r="R500" s="207"/>
      <c r="S500" s="207"/>
      <c r="T500" s="20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02" t="s">
        <v>140</v>
      </c>
      <c r="AU500" s="202" t="s">
        <v>88</v>
      </c>
      <c r="AV500" s="13" t="s">
        <v>88</v>
      </c>
      <c r="AW500" s="13" t="s">
        <v>34</v>
      </c>
      <c r="AX500" s="13" t="s">
        <v>78</v>
      </c>
      <c r="AY500" s="202" t="s">
        <v>131</v>
      </c>
    </row>
    <row r="501" s="15" customFormat="1">
      <c r="A501" s="15"/>
      <c r="B501" s="217"/>
      <c r="C501" s="15"/>
      <c r="D501" s="201" t="s">
        <v>140</v>
      </c>
      <c r="E501" s="218" t="s">
        <v>1</v>
      </c>
      <c r="F501" s="219" t="s">
        <v>155</v>
      </c>
      <c r="G501" s="15"/>
      <c r="H501" s="218" t="s">
        <v>1</v>
      </c>
      <c r="I501" s="220"/>
      <c r="J501" s="15"/>
      <c r="K501" s="15"/>
      <c r="L501" s="217"/>
      <c r="M501" s="221"/>
      <c r="N501" s="222"/>
      <c r="O501" s="222"/>
      <c r="P501" s="222"/>
      <c r="Q501" s="222"/>
      <c r="R501" s="222"/>
      <c r="S501" s="222"/>
      <c r="T501" s="22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18" t="s">
        <v>140</v>
      </c>
      <c r="AU501" s="218" t="s">
        <v>88</v>
      </c>
      <c r="AV501" s="15" t="s">
        <v>86</v>
      </c>
      <c r="AW501" s="15" t="s">
        <v>34</v>
      </c>
      <c r="AX501" s="15" t="s">
        <v>78</v>
      </c>
      <c r="AY501" s="218" t="s">
        <v>131</v>
      </c>
    </row>
    <row r="502" s="13" customFormat="1">
      <c r="A502" s="13"/>
      <c r="B502" s="200"/>
      <c r="C502" s="13"/>
      <c r="D502" s="201" t="s">
        <v>140</v>
      </c>
      <c r="E502" s="202" t="s">
        <v>1</v>
      </c>
      <c r="F502" s="203" t="s">
        <v>668</v>
      </c>
      <c r="G502" s="13"/>
      <c r="H502" s="204">
        <v>34.524000000000001</v>
      </c>
      <c r="I502" s="205"/>
      <c r="J502" s="13"/>
      <c r="K502" s="13"/>
      <c r="L502" s="200"/>
      <c r="M502" s="206"/>
      <c r="N502" s="207"/>
      <c r="O502" s="207"/>
      <c r="P502" s="207"/>
      <c r="Q502" s="207"/>
      <c r="R502" s="207"/>
      <c r="S502" s="207"/>
      <c r="T502" s="20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02" t="s">
        <v>140</v>
      </c>
      <c r="AU502" s="202" t="s">
        <v>88</v>
      </c>
      <c r="AV502" s="13" t="s">
        <v>88</v>
      </c>
      <c r="AW502" s="13" t="s">
        <v>34</v>
      </c>
      <c r="AX502" s="13" t="s">
        <v>78</v>
      </c>
      <c r="AY502" s="202" t="s">
        <v>131</v>
      </c>
    </row>
    <row r="503" s="13" customFormat="1">
      <c r="A503" s="13"/>
      <c r="B503" s="200"/>
      <c r="C503" s="13"/>
      <c r="D503" s="201" t="s">
        <v>140</v>
      </c>
      <c r="E503" s="202" t="s">
        <v>1</v>
      </c>
      <c r="F503" s="203" t="s">
        <v>669</v>
      </c>
      <c r="G503" s="13"/>
      <c r="H503" s="204">
        <v>-1.0800000000000001</v>
      </c>
      <c r="I503" s="205"/>
      <c r="J503" s="13"/>
      <c r="K503" s="13"/>
      <c r="L503" s="200"/>
      <c r="M503" s="206"/>
      <c r="N503" s="207"/>
      <c r="O503" s="207"/>
      <c r="P503" s="207"/>
      <c r="Q503" s="207"/>
      <c r="R503" s="207"/>
      <c r="S503" s="207"/>
      <c r="T503" s="20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02" t="s">
        <v>140</v>
      </c>
      <c r="AU503" s="202" t="s">
        <v>88</v>
      </c>
      <c r="AV503" s="13" t="s">
        <v>88</v>
      </c>
      <c r="AW503" s="13" t="s">
        <v>34</v>
      </c>
      <c r="AX503" s="13" t="s">
        <v>78</v>
      </c>
      <c r="AY503" s="202" t="s">
        <v>131</v>
      </c>
    </row>
    <row r="504" s="13" customFormat="1">
      <c r="A504" s="13"/>
      <c r="B504" s="200"/>
      <c r="C504" s="13"/>
      <c r="D504" s="201" t="s">
        <v>140</v>
      </c>
      <c r="E504" s="202" t="s">
        <v>1</v>
      </c>
      <c r="F504" s="203" t="s">
        <v>670</v>
      </c>
      <c r="G504" s="13"/>
      <c r="H504" s="204">
        <v>-3.5459999999999998</v>
      </c>
      <c r="I504" s="205"/>
      <c r="J504" s="13"/>
      <c r="K504" s="13"/>
      <c r="L504" s="200"/>
      <c r="M504" s="206"/>
      <c r="N504" s="207"/>
      <c r="O504" s="207"/>
      <c r="P504" s="207"/>
      <c r="Q504" s="207"/>
      <c r="R504" s="207"/>
      <c r="S504" s="207"/>
      <c r="T504" s="20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02" t="s">
        <v>140</v>
      </c>
      <c r="AU504" s="202" t="s">
        <v>88</v>
      </c>
      <c r="AV504" s="13" t="s">
        <v>88</v>
      </c>
      <c r="AW504" s="13" t="s">
        <v>34</v>
      </c>
      <c r="AX504" s="13" t="s">
        <v>78</v>
      </c>
      <c r="AY504" s="202" t="s">
        <v>131</v>
      </c>
    </row>
    <row r="505" s="13" customFormat="1">
      <c r="A505" s="13"/>
      <c r="B505" s="200"/>
      <c r="C505" s="13"/>
      <c r="D505" s="201" t="s">
        <v>140</v>
      </c>
      <c r="E505" s="202" t="s">
        <v>1</v>
      </c>
      <c r="F505" s="203" t="s">
        <v>671</v>
      </c>
      <c r="G505" s="13"/>
      <c r="H505" s="204">
        <v>-3.1520000000000001</v>
      </c>
      <c r="I505" s="205"/>
      <c r="J505" s="13"/>
      <c r="K505" s="13"/>
      <c r="L505" s="200"/>
      <c r="M505" s="206"/>
      <c r="N505" s="207"/>
      <c r="O505" s="207"/>
      <c r="P505" s="207"/>
      <c r="Q505" s="207"/>
      <c r="R505" s="207"/>
      <c r="S505" s="207"/>
      <c r="T505" s="20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02" t="s">
        <v>140</v>
      </c>
      <c r="AU505" s="202" t="s">
        <v>88</v>
      </c>
      <c r="AV505" s="13" t="s">
        <v>88</v>
      </c>
      <c r="AW505" s="13" t="s">
        <v>34</v>
      </c>
      <c r="AX505" s="13" t="s">
        <v>78</v>
      </c>
      <c r="AY505" s="202" t="s">
        <v>131</v>
      </c>
    </row>
    <row r="506" s="13" customFormat="1">
      <c r="A506" s="13"/>
      <c r="B506" s="200"/>
      <c r="C506" s="13"/>
      <c r="D506" s="201" t="s">
        <v>140</v>
      </c>
      <c r="E506" s="202" t="s">
        <v>1</v>
      </c>
      <c r="F506" s="203" t="s">
        <v>672</v>
      </c>
      <c r="G506" s="13"/>
      <c r="H506" s="204">
        <v>17.640000000000001</v>
      </c>
      <c r="I506" s="205"/>
      <c r="J506" s="13"/>
      <c r="K506" s="13"/>
      <c r="L506" s="200"/>
      <c r="M506" s="206"/>
      <c r="N506" s="207"/>
      <c r="O506" s="207"/>
      <c r="P506" s="207"/>
      <c r="Q506" s="207"/>
      <c r="R506" s="207"/>
      <c r="S506" s="207"/>
      <c r="T506" s="20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02" t="s">
        <v>140</v>
      </c>
      <c r="AU506" s="202" t="s">
        <v>88</v>
      </c>
      <c r="AV506" s="13" t="s">
        <v>88</v>
      </c>
      <c r="AW506" s="13" t="s">
        <v>34</v>
      </c>
      <c r="AX506" s="13" t="s">
        <v>78</v>
      </c>
      <c r="AY506" s="202" t="s">
        <v>131</v>
      </c>
    </row>
    <row r="507" s="13" customFormat="1">
      <c r="A507" s="13"/>
      <c r="B507" s="200"/>
      <c r="C507" s="13"/>
      <c r="D507" s="201" t="s">
        <v>140</v>
      </c>
      <c r="E507" s="202" t="s">
        <v>1</v>
      </c>
      <c r="F507" s="203" t="s">
        <v>673</v>
      </c>
      <c r="G507" s="13"/>
      <c r="H507" s="204">
        <v>-2.3639999999999999</v>
      </c>
      <c r="I507" s="205"/>
      <c r="J507" s="13"/>
      <c r="K507" s="13"/>
      <c r="L507" s="200"/>
      <c r="M507" s="206"/>
      <c r="N507" s="207"/>
      <c r="O507" s="207"/>
      <c r="P507" s="207"/>
      <c r="Q507" s="207"/>
      <c r="R507" s="207"/>
      <c r="S507" s="207"/>
      <c r="T507" s="20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02" t="s">
        <v>140</v>
      </c>
      <c r="AU507" s="202" t="s">
        <v>88</v>
      </c>
      <c r="AV507" s="13" t="s">
        <v>88</v>
      </c>
      <c r="AW507" s="13" t="s">
        <v>34</v>
      </c>
      <c r="AX507" s="13" t="s">
        <v>78</v>
      </c>
      <c r="AY507" s="202" t="s">
        <v>131</v>
      </c>
    </row>
    <row r="508" s="15" customFormat="1">
      <c r="A508" s="15"/>
      <c r="B508" s="217"/>
      <c r="C508" s="15"/>
      <c r="D508" s="201" t="s">
        <v>140</v>
      </c>
      <c r="E508" s="218" t="s">
        <v>1</v>
      </c>
      <c r="F508" s="219" t="s">
        <v>158</v>
      </c>
      <c r="G508" s="15"/>
      <c r="H508" s="218" t="s">
        <v>1</v>
      </c>
      <c r="I508" s="220"/>
      <c r="J508" s="15"/>
      <c r="K508" s="15"/>
      <c r="L508" s="217"/>
      <c r="M508" s="221"/>
      <c r="N508" s="222"/>
      <c r="O508" s="222"/>
      <c r="P508" s="222"/>
      <c r="Q508" s="222"/>
      <c r="R508" s="222"/>
      <c r="S508" s="222"/>
      <c r="T508" s="223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18" t="s">
        <v>140</v>
      </c>
      <c r="AU508" s="218" t="s">
        <v>88</v>
      </c>
      <c r="AV508" s="15" t="s">
        <v>86</v>
      </c>
      <c r="AW508" s="15" t="s">
        <v>34</v>
      </c>
      <c r="AX508" s="15" t="s">
        <v>78</v>
      </c>
      <c r="AY508" s="218" t="s">
        <v>131</v>
      </c>
    </row>
    <row r="509" s="13" customFormat="1">
      <c r="A509" s="13"/>
      <c r="B509" s="200"/>
      <c r="C509" s="13"/>
      <c r="D509" s="201" t="s">
        <v>140</v>
      </c>
      <c r="E509" s="202" t="s">
        <v>1</v>
      </c>
      <c r="F509" s="203" t="s">
        <v>674</v>
      </c>
      <c r="G509" s="13"/>
      <c r="H509" s="204">
        <v>35.826000000000001</v>
      </c>
      <c r="I509" s="205"/>
      <c r="J509" s="13"/>
      <c r="K509" s="13"/>
      <c r="L509" s="200"/>
      <c r="M509" s="206"/>
      <c r="N509" s="207"/>
      <c r="O509" s="207"/>
      <c r="P509" s="207"/>
      <c r="Q509" s="207"/>
      <c r="R509" s="207"/>
      <c r="S509" s="207"/>
      <c r="T509" s="20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02" t="s">
        <v>140</v>
      </c>
      <c r="AU509" s="202" t="s">
        <v>88</v>
      </c>
      <c r="AV509" s="13" t="s">
        <v>88</v>
      </c>
      <c r="AW509" s="13" t="s">
        <v>34</v>
      </c>
      <c r="AX509" s="13" t="s">
        <v>78</v>
      </c>
      <c r="AY509" s="202" t="s">
        <v>131</v>
      </c>
    </row>
    <row r="510" s="13" customFormat="1">
      <c r="A510" s="13"/>
      <c r="B510" s="200"/>
      <c r="C510" s="13"/>
      <c r="D510" s="201" t="s">
        <v>140</v>
      </c>
      <c r="E510" s="202" t="s">
        <v>1</v>
      </c>
      <c r="F510" s="203" t="s">
        <v>669</v>
      </c>
      <c r="G510" s="13"/>
      <c r="H510" s="204">
        <v>-1.0800000000000001</v>
      </c>
      <c r="I510" s="205"/>
      <c r="J510" s="13"/>
      <c r="K510" s="13"/>
      <c r="L510" s="200"/>
      <c r="M510" s="206"/>
      <c r="N510" s="207"/>
      <c r="O510" s="207"/>
      <c r="P510" s="207"/>
      <c r="Q510" s="207"/>
      <c r="R510" s="207"/>
      <c r="S510" s="207"/>
      <c r="T510" s="20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02" t="s">
        <v>140</v>
      </c>
      <c r="AU510" s="202" t="s">
        <v>88</v>
      </c>
      <c r="AV510" s="13" t="s">
        <v>88</v>
      </c>
      <c r="AW510" s="13" t="s">
        <v>34</v>
      </c>
      <c r="AX510" s="13" t="s">
        <v>78</v>
      </c>
      <c r="AY510" s="202" t="s">
        <v>131</v>
      </c>
    </row>
    <row r="511" s="13" customFormat="1">
      <c r="A511" s="13"/>
      <c r="B511" s="200"/>
      <c r="C511" s="13"/>
      <c r="D511" s="201" t="s">
        <v>140</v>
      </c>
      <c r="E511" s="202" t="s">
        <v>1</v>
      </c>
      <c r="F511" s="203" t="s">
        <v>675</v>
      </c>
      <c r="G511" s="13"/>
      <c r="H511" s="204">
        <v>-4.7279999999999998</v>
      </c>
      <c r="I511" s="205"/>
      <c r="J511" s="13"/>
      <c r="K511" s="13"/>
      <c r="L511" s="200"/>
      <c r="M511" s="206"/>
      <c r="N511" s="207"/>
      <c r="O511" s="207"/>
      <c r="P511" s="207"/>
      <c r="Q511" s="207"/>
      <c r="R511" s="207"/>
      <c r="S511" s="207"/>
      <c r="T511" s="20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02" t="s">
        <v>140</v>
      </c>
      <c r="AU511" s="202" t="s">
        <v>88</v>
      </c>
      <c r="AV511" s="13" t="s">
        <v>88</v>
      </c>
      <c r="AW511" s="13" t="s">
        <v>34</v>
      </c>
      <c r="AX511" s="13" t="s">
        <v>78</v>
      </c>
      <c r="AY511" s="202" t="s">
        <v>131</v>
      </c>
    </row>
    <row r="512" s="13" customFormat="1">
      <c r="A512" s="13"/>
      <c r="B512" s="200"/>
      <c r="C512" s="13"/>
      <c r="D512" s="201" t="s">
        <v>140</v>
      </c>
      <c r="E512" s="202" t="s">
        <v>1</v>
      </c>
      <c r="F512" s="203" t="s">
        <v>671</v>
      </c>
      <c r="G512" s="13"/>
      <c r="H512" s="204">
        <v>-3.1520000000000001</v>
      </c>
      <c r="I512" s="205"/>
      <c r="J512" s="13"/>
      <c r="K512" s="13"/>
      <c r="L512" s="200"/>
      <c r="M512" s="206"/>
      <c r="N512" s="207"/>
      <c r="O512" s="207"/>
      <c r="P512" s="207"/>
      <c r="Q512" s="207"/>
      <c r="R512" s="207"/>
      <c r="S512" s="207"/>
      <c r="T512" s="20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02" t="s">
        <v>140</v>
      </c>
      <c r="AU512" s="202" t="s">
        <v>88</v>
      </c>
      <c r="AV512" s="13" t="s">
        <v>88</v>
      </c>
      <c r="AW512" s="13" t="s">
        <v>34</v>
      </c>
      <c r="AX512" s="13" t="s">
        <v>78</v>
      </c>
      <c r="AY512" s="202" t="s">
        <v>131</v>
      </c>
    </row>
    <row r="513" s="13" customFormat="1">
      <c r="A513" s="13"/>
      <c r="B513" s="200"/>
      <c r="C513" s="13"/>
      <c r="D513" s="201" t="s">
        <v>140</v>
      </c>
      <c r="E513" s="202" t="s">
        <v>1</v>
      </c>
      <c r="F513" s="203" t="s">
        <v>672</v>
      </c>
      <c r="G513" s="13"/>
      <c r="H513" s="204">
        <v>17.640000000000001</v>
      </c>
      <c r="I513" s="205"/>
      <c r="J513" s="13"/>
      <c r="K513" s="13"/>
      <c r="L513" s="200"/>
      <c r="M513" s="206"/>
      <c r="N513" s="207"/>
      <c r="O513" s="207"/>
      <c r="P513" s="207"/>
      <c r="Q513" s="207"/>
      <c r="R513" s="207"/>
      <c r="S513" s="207"/>
      <c r="T513" s="20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02" t="s">
        <v>140</v>
      </c>
      <c r="AU513" s="202" t="s">
        <v>88</v>
      </c>
      <c r="AV513" s="13" t="s">
        <v>88</v>
      </c>
      <c r="AW513" s="13" t="s">
        <v>34</v>
      </c>
      <c r="AX513" s="13" t="s">
        <v>78</v>
      </c>
      <c r="AY513" s="202" t="s">
        <v>131</v>
      </c>
    </row>
    <row r="514" s="13" customFormat="1">
      <c r="A514" s="13"/>
      <c r="B514" s="200"/>
      <c r="C514" s="13"/>
      <c r="D514" s="201" t="s">
        <v>140</v>
      </c>
      <c r="E514" s="202" t="s">
        <v>1</v>
      </c>
      <c r="F514" s="203" t="s">
        <v>673</v>
      </c>
      <c r="G514" s="13"/>
      <c r="H514" s="204">
        <v>-2.3639999999999999</v>
      </c>
      <c r="I514" s="205"/>
      <c r="J514" s="13"/>
      <c r="K514" s="13"/>
      <c r="L514" s="200"/>
      <c r="M514" s="206"/>
      <c r="N514" s="207"/>
      <c r="O514" s="207"/>
      <c r="P514" s="207"/>
      <c r="Q514" s="207"/>
      <c r="R514" s="207"/>
      <c r="S514" s="207"/>
      <c r="T514" s="20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02" t="s">
        <v>140</v>
      </c>
      <c r="AU514" s="202" t="s">
        <v>88</v>
      </c>
      <c r="AV514" s="13" t="s">
        <v>88</v>
      </c>
      <c r="AW514" s="13" t="s">
        <v>34</v>
      </c>
      <c r="AX514" s="13" t="s">
        <v>78</v>
      </c>
      <c r="AY514" s="202" t="s">
        <v>131</v>
      </c>
    </row>
    <row r="515" s="13" customFormat="1">
      <c r="A515" s="13"/>
      <c r="B515" s="200"/>
      <c r="C515" s="13"/>
      <c r="D515" s="201" t="s">
        <v>140</v>
      </c>
      <c r="E515" s="202" t="s">
        <v>1</v>
      </c>
      <c r="F515" s="203" t="s">
        <v>676</v>
      </c>
      <c r="G515" s="13"/>
      <c r="H515" s="204">
        <v>10.542</v>
      </c>
      <c r="I515" s="205"/>
      <c r="J515" s="13"/>
      <c r="K515" s="13"/>
      <c r="L515" s="200"/>
      <c r="M515" s="206"/>
      <c r="N515" s="207"/>
      <c r="O515" s="207"/>
      <c r="P515" s="207"/>
      <c r="Q515" s="207"/>
      <c r="R515" s="207"/>
      <c r="S515" s="207"/>
      <c r="T515" s="20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02" t="s">
        <v>140</v>
      </c>
      <c r="AU515" s="202" t="s">
        <v>88</v>
      </c>
      <c r="AV515" s="13" t="s">
        <v>88</v>
      </c>
      <c r="AW515" s="13" t="s">
        <v>34</v>
      </c>
      <c r="AX515" s="13" t="s">
        <v>78</v>
      </c>
      <c r="AY515" s="202" t="s">
        <v>131</v>
      </c>
    </row>
    <row r="516" s="13" customFormat="1">
      <c r="A516" s="13"/>
      <c r="B516" s="200"/>
      <c r="C516" s="13"/>
      <c r="D516" s="201" t="s">
        <v>140</v>
      </c>
      <c r="E516" s="202" t="s">
        <v>1</v>
      </c>
      <c r="F516" s="203" t="s">
        <v>667</v>
      </c>
      <c r="G516" s="13"/>
      <c r="H516" s="204">
        <v>-1.1819999999999999</v>
      </c>
      <c r="I516" s="205"/>
      <c r="J516" s="13"/>
      <c r="K516" s="13"/>
      <c r="L516" s="200"/>
      <c r="M516" s="206"/>
      <c r="N516" s="207"/>
      <c r="O516" s="207"/>
      <c r="P516" s="207"/>
      <c r="Q516" s="207"/>
      <c r="R516" s="207"/>
      <c r="S516" s="207"/>
      <c r="T516" s="20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02" t="s">
        <v>140</v>
      </c>
      <c r="AU516" s="202" t="s">
        <v>88</v>
      </c>
      <c r="AV516" s="13" t="s">
        <v>88</v>
      </c>
      <c r="AW516" s="13" t="s">
        <v>34</v>
      </c>
      <c r="AX516" s="13" t="s">
        <v>78</v>
      </c>
      <c r="AY516" s="202" t="s">
        <v>131</v>
      </c>
    </row>
    <row r="517" s="15" customFormat="1">
      <c r="A517" s="15"/>
      <c r="B517" s="217"/>
      <c r="C517" s="15"/>
      <c r="D517" s="201" t="s">
        <v>140</v>
      </c>
      <c r="E517" s="218" t="s">
        <v>1</v>
      </c>
      <c r="F517" s="219" t="s">
        <v>160</v>
      </c>
      <c r="G517" s="15"/>
      <c r="H517" s="218" t="s">
        <v>1</v>
      </c>
      <c r="I517" s="220"/>
      <c r="J517" s="15"/>
      <c r="K517" s="15"/>
      <c r="L517" s="217"/>
      <c r="M517" s="221"/>
      <c r="N517" s="222"/>
      <c r="O517" s="222"/>
      <c r="P517" s="222"/>
      <c r="Q517" s="222"/>
      <c r="R517" s="222"/>
      <c r="S517" s="222"/>
      <c r="T517" s="223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18" t="s">
        <v>140</v>
      </c>
      <c r="AU517" s="218" t="s">
        <v>88</v>
      </c>
      <c r="AV517" s="15" t="s">
        <v>86</v>
      </c>
      <c r="AW517" s="15" t="s">
        <v>34</v>
      </c>
      <c r="AX517" s="15" t="s">
        <v>78</v>
      </c>
      <c r="AY517" s="218" t="s">
        <v>131</v>
      </c>
    </row>
    <row r="518" s="13" customFormat="1">
      <c r="A518" s="13"/>
      <c r="B518" s="200"/>
      <c r="C518" s="13"/>
      <c r="D518" s="201" t="s">
        <v>140</v>
      </c>
      <c r="E518" s="202" t="s">
        <v>1</v>
      </c>
      <c r="F518" s="203" t="s">
        <v>677</v>
      </c>
      <c r="G518" s="13"/>
      <c r="H518" s="204">
        <v>29.777999999999999</v>
      </c>
      <c r="I518" s="205"/>
      <c r="J518" s="13"/>
      <c r="K518" s="13"/>
      <c r="L518" s="200"/>
      <c r="M518" s="206"/>
      <c r="N518" s="207"/>
      <c r="O518" s="207"/>
      <c r="P518" s="207"/>
      <c r="Q518" s="207"/>
      <c r="R518" s="207"/>
      <c r="S518" s="207"/>
      <c r="T518" s="20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02" t="s">
        <v>140</v>
      </c>
      <c r="AU518" s="202" t="s">
        <v>88</v>
      </c>
      <c r="AV518" s="13" t="s">
        <v>88</v>
      </c>
      <c r="AW518" s="13" t="s">
        <v>34</v>
      </c>
      <c r="AX518" s="13" t="s">
        <v>78</v>
      </c>
      <c r="AY518" s="202" t="s">
        <v>131</v>
      </c>
    </row>
    <row r="519" s="13" customFormat="1">
      <c r="A519" s="13"/>
      <c r="B519" s="200"/>
      <c r="C519" s="13"/>
      <c r="D519" s="201" t="s">
        <v>140</v>
      </c>
      <c r="E519" s="202" t="s">
        <v>1</v>
      </c>
      <c r="F519" s="203" t="s">
        <v>665</v>
      </c>
      <c r="G519" s="13"/>
      <c r="H519" s="204">
        <v>-2.2080000000000002</v>
      </c>
      <c r="I519" s="205"/>
      <c r="J519" s="13"/>
      <c r="K519" s="13"/>
      <c r="L519" s="200"/>
      <c r="M519" s="206"/>
      <c r="N519" s="207"/>
      <c r="O519" s="207"/>
      <c r="P519" s="207"/>
      <c r="Q519" s="207"/>
      <c r="R519" s="207"/>
      <c r="S519" s="207"/>
      <c r="T519" s="20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02" t="s">
        <v>140</v>
      </c>
      <c r="AU519" s="202" t="s">
        <v>88</v>
      </c>
      <c r="AV519" s="13" t="s">
        <v>88</v>
      </c>
      <c r="AW519" s="13" t="s">
        <v>34</v>
      </c>
      <c r="AX519" s="13" t="s">
        <v>78</v>
      </c>
      <c r="AY519" s="202" t="s">
        <v>131</v>
      </c>
    </row>
    <row r="520" s="13" customFormat="1">
      <c r="A520" s="13"/>
      <c r="B520" s="200"/>
      <c r="C520" s="13"/>
      <c r="D520" s="201" t="s">
        <v>140</v>
      </c>
      <c r="E520" s="202" t="s">
        <v>1</v>
      </c>
      <c r="F520" s="203" t="s">
        <v>667</v>
      </c>
      <c r="G520" s="13"/>
      <c r="H520" s="204">
        <v>-1.1819999999999999</v>
      </c>
      <c r="I520" s="205"/>
      <c r="J520" s="13"/>
      <c r="K520" s="13"/>
      <c r="L520" s="200"/>
      <c r="M520" s="206"/>
      <c r="N520" s="207"/>
      <c r="O520" s="207"/>
      <c r="P520" s="207"/>
      <c r="Q520" s="207"/>
      <c r="R520" s="207"/>
      <c r="S520" s="207"/>
      <c r="T520" s="20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02" t="s">
        <v>140</v>
      </c>
      <c r="AU520" s="202" t="s">
        <v>88</v>
      </c>
      <c r="AV520" s="13" t="s">
        <v>88</v>
      </c>
      <c r="AW520" s="13" t="s">
        <v>34</v>
      </c>
      <c r="AX520" s="13" t="s">
        <v>78</v>
      </c>
      <c r="AY520" s="202" t="s">
        <v>131</v>
      </c>
    </row>
    <row r="521" s="13" customFormat="1">
      <c r="A521" s="13"/>
      <c r="B521" s="200"/>
      <c r="C521" s="13"/>
      <c r="D521" s="201" t="s">
        <v>140</v>
      </c>
      <c r="E521" s="202" t="s">
        <v>1</v>
      </c>
      <c r="F521" s="203" t="s">
        <v>666</v>
      </c>
      <c r="G521" s="13"/>
      <c r="H521" s="204">
        <v>-1.5760000000000001</v>
      </c>
      <c r="I521" s="205"/>
      <c r="J521" s="13"/>
      <c r="K521" s="13"/>
      <c r="L521" s="200"/>
      <c r="M521" s="206"/>
      <c r="N521" s="207"/>
      <c r="O521" s="207"/>
      <c r="P521" s="207"/>
      <c r="Q521" s="207"/>
      <c r="R521" s="207"/>
      <c r="S521" s="207"/>
      <c r="T521" s="20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02" t="s">
        <v>140</v>
      </c>
      <c r="AU521" s="202" t="s">
        <v>88</v>
      </c>
      <c r="AV521" s="13" t="s">
        <v>88</v>
      </c>
      <c r="AW521" s="13" t="s">
        <v>34</v>
      </c>
      <c r="AX521" s="13" t="s">
        <v>78</v>
      </c>
      <c r="AY521" s="202" t="s">
        <v>131</v>
      </c>
    </row>
    <row r="522" s="14" customFormat="1">
      <c r="A522" s="14"/>
      <c r="B522" s="209"/>
      <c r="C522" s="14"/>
      <c r="D522" s="201" t="s">
        <v>140</v>
      </c>
      <c r="E522" s="210" t="s">
        <v>1</v>
      </c>
      <c r="F522" s="211" t="s">
        <v>144</v>
      </c>
      <c r="G522" s="14"/>
      <c r="H522" s="212">
        <v>142.85400000000001</v>
      </c>
      <c r="I522" s="213"/>
      <c r="J522" s="14"/>
      <c r="K522" s="14"/>
      <c r="L522" s="209"/>
      <c r="M522" s="214"/>
      <c r="N522" s="215"/>
      <c r="O522" s="215"/>
      <c r="P522" s="215"/>
      <c r="Q522" s="215"/>
      <c r="R522" s="215"/>
      <c r="S522" s="215"/>
      <c r="T522" s="21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10" t="s">
        <v>140</v>
      </c>
      <c r="AU522" s="210" t="s">
        <v>88</v>
      </c>
      <c r="AV522" s="14" t="s">
        <v>138</v>
      </c>
      <c r="AW522" s="14" t="s">
        <v>34</v>
      </c>
      <c r="AX522" s="14" t="s">
        <v>86</v>
      </c>
      <c r="AY522" s="210" t="s">
        <v>131</v>
      </c>
    </row>
    <row r="523" s="2" customFormat="1" ht="21.75" customHeight="1">
      <c r="A523" s="38"/>
      <c r="B523" s="185"/>
      <c r="C523" s="186" t="s">
        <v>705</v>
      </c>
      <c r="D523" s="186" t="s">
        <v>134</v>
      </c>
      <c r="E523" s="187" t="s">
        <v>706</v>
      </c>
      <c r="F523" s="188" t="s">
        <v>707</v>
      </c>
      <c r="G523" s="189" t="s">
        <v>401</v>
      </c>
      <c r="H523" s="243"/>
      <c r="I523" s="191"/>
      <c r="J523" s="192">
        <f>ROUND(I523*H523,2)</f>
        <v>0</v>
      </c>
      <c r="K523" s="193"/>
      <c r="L523" s="39"/>
      <c r="M523" s="194" t="s">
        <v>1</v>
      </c>
      <c r="N523" s="195" t="s">
        <v>43</v>
      </c>
      <c r="O523" s="77"/>
      <c r="P523" s="196">
        <f>O523*H523</f>
        <v>0</v>
      </c>
      <c r="Q523" s="196">
        <v>0</v>
      </c>
      <c r="R523" s="196">
        <f>Q523*H523</f>
        <v>0</v>
      </c>
      <c r="S523" s="196">
        <v>0</v>
      </c>
      <c r="T523" s="197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198" t="s">
        <v>250</v>
      </c>
      <c r="AT523" s="198" t="s">
        <v>134</v>
      </c>
      <c r="AU523" s="198" t="s">
        <v>88</v>
      </c>
      <c r="AY523" s="19" t="s">
        <v>131</v>
      </c>
      <c r="BE523" s="199">
        <f>IF(N523="základní",J523,0)</f>
        <v>0</v>
      </c>
      <c r="BF523" s="199">
        <f>IF(N523="snížená",J523,0)</f>
        <v>0</v>
      </c>
      <c r="BG523" s="199">
        <f>IF(N523="zákl. přenesená",J523,0)</f>
        <v>0</v>
      </c>
      <c r="BH523" s="199">
        <f>IF(N523="sníž. přenesená",J523,0)</f>
        <v>0</v>
      </c>
      <c r="BI523" s="199">
        <f>IF(N523="nulová",J523,0)</f>
        <v>0</v>
      </c>
      <c r="BJ523" s="19" t="s">
        <v>86</v>
      </c>
      <c r="BK523" s="199">
        <f>ROUND(I523*H523,2)</f>
        <v>0</v>
      </c>
      <c r="BL523" s="19" t="s">
        <v>250</v>
      </c>
      <c r="BM523" s="198" t="s">
        <v>708</v>
      </c>
    </row>
    <row r="524" s="12" customFormat="1" ht="22.8" customHeight="1">
      <c r="A524" s="12"/>
      <c r="B524" s="172"/>
      <c r="C524" s="12"/>
      <c r="D524" s="173" t="s">
        <v>77</v>
      </c>
      <c r="E524" s="183" t="s">
        <v>709</v>
      </c>
      <c r="F524" s="183" t="s">
        <v>710</v>
      </c>
      <c r="G524" s="12"/>
      <c r="H524" s="12"/>
      <c r="I524" s="175"/>
      <c r="J524" s="184">
        <f>BK524</f>
        <v>0</v>
      </c>
      <c r="K524" s="12"/>
      <c r="L524" s="172"/>
      <c r="M524" s="177"/>
      <c r="N524" s="178"/>
      <c r="O524" s="178"/>
      <c r="P524" s="179">
        <f>SUM(P525:P570)</f>
        <v>0</v>
      </c>
      <c r="Q524" s="178"/>
      <c r="R524" s="179">
        <f>SUM(R525:R570)</f>
        <v>0.10909011000000002</v>
      </c>
      <c r="S524" s="178"/>
      <c r="T524" s="180">
        <f>SUM(T525:T570)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173" t="s">
        <v>88</v>
      </c>
      <c r="AT524" s="181" t="s">
        <v>77</v>
      </c>
      <c r="AU524" s="181" t="s">
        <v>86</v>
      </c>
      <c r="AY524" s="173" t="s">
        <v>131</v>
      </c>
      <c r="BK524" s="182">
        <f>SUM(BK525:BK570)</f>
        <v>0</v>
      </c>
    </row>
    <row r="525" s="2" customFormat="1" ht="21.75" customHeight="1">
      <c r="A525" s="38"/>
      <c r="B525" s="185"/>
      <c r="C525" s="186" t="s">
        <v>711</v>
      </c>
      <c r="D525" s="186" t="s">
        <v>134</v>
      </c>
      <c r="E525" s="187" t="s">
        <v>712</v>
      </c>
      <c r="F525" s="188" t="s">
        <v>713</v>
      </c>
      <c r="G525" s="189" t="s">
        <v>137</v>
      </c>
      <c r="H525" s="190">
        <v>148.505</v>
      </c>
      <c r="I525" s="191"/>
      <c r="J525" s="192">
        <f>ROUND(I525*H525,2)</f>
        <v>0</v>
      </c>
      <c r="K525" s="193"/>
      <c r="L525" s="39"/>
      <c r="M525" s="194" t="s">
        <v>1</v>
      </c>
      <c r="N525" s="195" t="s">
        <v>43</v>
      </c>
      <c r="O525" s="77"/>
      <c r="P525" s="196">
        <f>O525*H525</f>
        <v>0</v>
      </c>
      <c r="Q525" s="196">
        <v>2.0000000000000002E-05</v>
      </c>
      <c r="R525" s="196">
        <f>Q525*H525</f>
        <v>0.0029701000000000003</v>
      </c>
      <c r="S525" s="196">
        <v>0</v>
      </c>
      <c r="T525" s="197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198" t="s">
        <v>250</v>
      </c>
      <c r="AT525" s="198" t="s">
        <v>134</v>
      </c>
      <c r="AU525" s="198" t="s">
        <v>88</v>
      </c>
      <c r="AY525" s="19" t="s">
        <v>131</v>
      </c>
      <c r="BE525" s="199">
        <f>IF(N525="základní",J525,0)</f>
        <v>0</v>
      </c>
      <c r="BF525" s="199">
        <f>IF(N525="snížená",J525,0)</f>
        <v>0</v>
      </c>
      <c r="BG525" s="199">
        <f>IF(N525="zákl. přenesená",J525,0)</f>
        <v>0</v>
      </c>
      <c r="BH525" s="199">
        <f>IF(N525="sníž. přenesená",J525,0)</f>
        <v>0</v>
      </c>
      <c r="BI525" s="199">
        <f>IF(N525="nulová",J525,0)</f>
        <v>0</v>
      </c>
      <c r="BJ525" s="19" t="s">
        <v>86</v>
      </c>
      <c r="BK525" s="199">
        <f>ROUND(I525*H525,2)</f>
        <v>0</v>
      </c>
      <c r="BL525" s="19" t="s">
        <v>250</v>
      </c>
      <c r="BM525" s="198" t="s">
        <v>714</v>
      </c>
    </row>
    <row r="526" s="15" customFormat="1">
      <c r="A526" s="15"/>
      <c r="B526" s="217"/>
      <c r="C526" s="15"/>
      <c r="D526" s="201" t="s">
        <v>140</v>
      </c>
      <c r="E526" s="218" t="s">
        <v>1</v>
      </c>
      <c r="F526" s="219" t="s">
        <v>715</v>
      </c>
      <c r="G526" s="15"/>
      <c r="H526" s="218" t="s">
        <v>1</v>
      </c>
      <c r="I526" s="220"/>
      <c r="J526" s="15"/>
      <c r="K526" s="15"/>
      <c r="L526" s="217"/>
      <c r="M526" s="221"/>
      <c r="N526" s="222"/>
      <c r="O526" s="222"/>
      <c r="P526" s="222"/>
      <c r="Q526" s="222"/>
      <c r="R526" s="222"/>
      <c r="S526" s="222"/>
      <c r="T526" s="223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18" t="s">
        <v>140</v>
      </c>
      <c r="AU526" s="218" t="s">
        <v>88</v>
      </c>
      <c r="AV526" s="15" t="s">
        <v>86</v>
      </c>
      <c r="AW526" s="15" t="s">
        <v>34</v>
      </c>
      <c r="AX526" s="15" t="s">
        <v>78</v>
      </c>
      <c r="AY526" s="218" t="s">
        <v>131</v>
      </c>
    </row>
    <row r="527" s="13" customFormat="1">
      <c r="A527" s="13"/>
      <c r="B527" s="200"/>
      <c r="C527" s="13"/>
      <c r="D527" s="201" t="s">
        <v>140</v>
      </c>
      <c r="E527" s="202" t="s">
        <v>1</v>
      </c>
      <c r="F527" s="203" t="s">
        <v>716</v>
      </c>
      <c r="G527" s="13"/>
      <c r="H527" s="204">
        <v>14.560000000000001</v>
      </c>
      <c r="I527" s="205"/>
      <c r="J527" s="13"/>
      <c r="K527" s="13"/>
      <c r="L527" s="200"/>
      <c r="M527" s="206"/>
      <c r="N527" s="207"/>
      <c r="O527" s="207"/>
      <c r="P527" s="207"/>
      <c r="Q527" s="207"/>
      <c r="R527" s="207"/>
      <c r="S527" s="207"/>
      <c r="T527" s="20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02" t="s">
        <v>140</v>
      </c>
      <c r="AU527" s="202" t="s">
        <v>88</v>
      </c>
      <c r="AV527" s="13" t="s">
        <v>88</v>
      </c>
      <c r="AW527" s="13" t="s">
        <v>34</v>
      </c>
      <c r="AX527" s="13" t="s">
        <v>78</v>
      </c>
      <c r="AY527" s="202" t="s">
        <v>131</v>
      </c>
    </row>
    <row r="528" s="15" customFormat="1">
      <c r="A528" s="15"/>
      <c r="B528" s="217"/>
      <c r="C528" s="15"/>
      <c r="D528" s="201" t="s">
        <v>140</v>
      </c>
      <c r="E528" s="218" t="s">
        <v>1</v>
      </c>
      <c r="F528" s="219" t="s">
        <v>717</v>
      </c>
      <c r="G528" s="15"/>
      <c r="H528" s="218" t="s">
        <v>1</v>
      </c>
      <c r="I528" s="220"/>
      <c r="J528" s="15"/>
      <c r="K528" s="15"/>
      <c r="L528" s="217"/>
      <c r="M528" s="221"/>
      <c r="N528" s="222"/>
      <c r="O528" s="222"/>
      <c r="P528" s="222"/>
      <c r="Q528" s="222"/>
      <c r="R528" s="222"/>
      <c r="S528" s="222"/>
      <c r="T528" s="22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18" t="s">
        <v>140</v>
      </c>
      <c r="AU528" s="218" t="s">
        <v>88</v>
      </c>
      <c r="AV528" s="15" t="s">
        <v>86</v>
      </c>
      <c r="AW528" s="15" t="s">
        <v>34</v>
      </c>
      <c r="AX528" s="15" t="s">
        <v>78</v>
      </c>
      <c r="AY528" s="218" t="s">
        <v>131</v>
      </c>
    </row>
    <row r="529" s="13" customFormat="1">
      <c r="A529" s="13"/>
      <c r="B529" s="200"/>
      <c r="C529" s="13"/>
      <c r="D529" s="201" t="s">
        <v>140</v>
      </c>
      <c r="E529" s="202" t="s">
        <v>1</v>
      </c>
      <c r="F529" s="203" t="s">
        <v>718</v>
      </c>
      <c r="G529" s="13"/>
      <c r="H529" s="204">
        <v>12.414999999999999</v>
      </c>
      <c r="I529" s="205"/>
      <c r="J529" s="13"/>
      <c r="K529" s="13"/>
      <c r="L529" s="200"/>
      <c r="M529" s="206"/>
      <c r="N529" s="207"/>
      <c r="O529" s="207"/>
      <c r="P529" s="207"/>
      <c r="Q529" s="207"/>
      <c r="R529" s="207"/>
      <c r="S529" s="207"/>
      <c r="T529" s="20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02" t="s">
        <v>140</v>
      </c>
      <c r="AU529" s="202" t="s">
        <v>88</v>
      </c>
      <c r="AV529" s="13" t="s">
        <v>88</v>
      </c>
      <c r="AW529" s="13" t="s">
        <v>34</v>
      </c>
      <c r="AX529" s="13" t="s">
        <v>78</v>
      </c>
      <c r="AY529" s="202" t="s">
        <v>131</v>
      </c>
    </row>
    <row r="530" s="15" customFormat="1">
      <c r="A530" s="15"/>
      <c r="B530" s="217"/>
      <c r="C530" s="15"/>
      <c r="D530" s="201" t="s">
        <v>140</v>
      </c>
      <c r="E530" s="218" t="s">
        <v>1</v>
      </c>
      <c r="F530" s="219" t="s">
        <v>719</v>
      </c>
      <c r="G530" s="15"/>
      <c r="H530" s="218" t="s">
        <v>1</v>
      </c>
      <c r="I530" s="220"/>
      <c r="J530" s="15"/>
      <c r="K530" s="15"/>
      <c r="L530" s="217"/>
      <c r="M530" s="221"/>
      <c r="N530" s="222"/>
      <c r="O530" s="222"/>
      <c r="P530" s="222"/>
      <c r="Q530" s="222"/>
      <c r="R530" s="222"/>
      <c r="S530" s="222"/>
      <c r="T530" s="223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18" t="s">
        <v>140</v>
      </c>
      <c r="AU530" s="218" t="s">
        <v>88</v>
      </c>
      <c r="AV530" s="15" t="s">
        <v>86</v>
      </c>
      <c r="AW530" s="15" t="s">
        <v>34</v>
      </c>
      <c r="AX530" s="15" t="s">
        <v>78</v>
      </c>
      <c r="AY530" s="218" t="s">
        <v>131</v>
      </c>
    </row>
    <row r="531" s="13" customFormat="1">
      <c r="A531" s="13"/>
      <c r="B531" s="200"/>
      <c r="C531" s="13"/>
      <c r="D531" s="201" t="s">
        <v>140</v>
      </c>
      <c r="E531" s="202" t="s">
        <v>1</v>
      </c>
      <c r="F531" s="203" t="s">
        <v>720</v>
      </c>
      <c r="G531" s="13"/>
      <c r="H531" s="204">
        <v>41.82</v>
      </c>
      <c r="I531" s="205"/>
      <c r="J531" s="13"/>
      <c r="K531" s="13"/>
      <c r="L531" s="200"/>
      <c r="M531" s="206"/>
      <c r="N531" s="207"/>
      <c r="O531" s="207"/>
      <c r="P531" s="207"/>
      <c r="Q531" s="207"/>
      <c r="R531" s="207"/>
      <c r="S531" s="207"/>
      <c r="T531" s="20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02" t="s">
        <v>140</v>
      </c>
      <c r="AU531" s="202" t="s">
        <v>88</v>
      </c>
      <c r="AV531" s="13" t="s">
        <v>88</v>
      </c>
      <c r="AW531" s="13" t="s">
        <v>34</v>
      </c>
      <c r="AX531" s="13" t="s">
        <v>78</v>
      </c>
      <c r="AY531" s="202" t="s">
        <v>131</v>
      </c>
    </row>
    <row r="532" s="13" customFormat="1">
      <c r="A532" s="13"/>
      <c r="B532" s="200"/>
      <c r="C532" s="13"/>
      <c r="D532" s="201" t="s">
        <v>140</v>
      </c>
      <c r="E532" s="202" t="s">
        <v>1</v>
      </c>
      <c r="F532" s="203" t="s">
        <v>721</v>
      </c>
      <c r="G532" s="13"/>
      <c r="H532" s="204">
        <v>9.5790000000000006</v>
      </c>
      <c r="I532" s="205"/>
      <c r="J532" s="13"/>
      <c r="K532" s="13"/>
      <c r="L532" s="200"/>
      <c r="M532" s="206"/>
      <c r="N532" s="207"/>
      <c r="O532" s="207"/>
      <c r="P532" s="207"/>
      <c r="Q532" s="207"/>
      <c r="R532" s="207"/>
      <c r="S532" s="207"/>
      <c r="T532" s="20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02" t="s">
        <v>140</v>
      </c>
      <c r="AU532" s="202" t="s">
        <v>88</v>
      </c>
      <c r="AV532" s="13" t="s">
        <v>88</v>
      </c>
      <c r="AW532" s="13" t="s">
        <v>34</v>
      </c>
      <c r="AX532" s="13" t="s">
        <v>78</v>
      </c>
      <c r="AY532" s="202" t="s">
        <v>131</v>
      </c>
    </row>
    <row r="533" s="15" customFormat="1">
      <c r="A533" s="15"/>
      <c r="B533" s="217"/>
      <c r="C533" s="15"/>
      <c r="D533" s="201" t="s">
        <v>140</v>
      </c>
      <c r="E533" s="218" t="s">
        <v>1</v>
      </c>
      <c r="F533" s="219" t="s">
        <v>722</v>
      </c>
      <c r="G533" s="15"/>
      <c r="H533" s="218" t="s">
        <v>1</v>
      </c>
      <c r="I533" s="220"/>
      <c r="J533" s="15"/>
      <c r="K533" s="15"/>
      <c r="L533" s="217"/>
      <c r="M533" s="221"/>
      <c r="N533" s="222"/>
      <c r="O533" s="222"/>
      <c r="P533" s="222"/>
      <c r="Q533" s="222"/>
      <c r="R533" s="222"/>
      <c r="S533" s="222"/>
      <c r="T533" s="223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18" t="s">
        <v>140</v>
      </c>
      <c r="AU533" s="218" t="s">
        <v>88</v>
      </c>
      <c r="AV533" s="15" t="s">
        <v>86</v>
      </c>
      <c r="AW533" s="15" t="s">
        <v>34</v>
      </c>
      <c r="AX533" s="15" t="s">
        <v>78</v>
      </c>
      <c r="AY533" s="218" t="s">
        <v>131</v>
      </c>
    </row>
    <row r="534" s="13" customFormat="1">
      <c r="A534" s="13"/>
      <c r="B534" s="200"/>
      <c r="C534" s="13"/>
      <c r="D534" s="201" t="s">
        <v>140</v>
      </c>
      <c r="E534" s="202" t="s">
        <v>1</v>
      </c>
      <c r="F534" s="203" t="s">
        <v>723</v>
      </c>
      <c r="G534" s="13"/>
      <c r="H534" s="204">
        <v>17.219999999999999</v>
      </c>
      <c r="I534" s="205"/>
      <c r="J534" s="13"/>
      <c r="K534" s="13"/>
      <c r="L534" s="200"/>
      <c r="M534" s="206"/>
      <c r="N534" s="207"/>
      <c r="O534" s="207"/>
      <c r="P534" s="207"/>
      <c r="Q534" s="207"/>
      <c r="R534" s="207"/>
      <c r="S534" s="207"/>
      <c r="T534" s="20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02" t="s">
        <v>140</v>
      </c>
      <c r="AU534" s="202" t="s">
        <v>88</v>
      </c>
      <c r="AV534" s="13" t="s">
        <v>88</v>
      </c>
      <c r="AW534" s="13" t="s">
        <v>34</v>
      </c>
      <c r="AX534" s="13" t="s">
        <v>78</v>
      </c>
      <c r="AY534" s="202" t="s">
        <v>131</v>
      </c>
    </row>
    <row r="535" s="13" customFormat="1">
      <c r="A535" s="13"/>
      <c r="B535" s="200"/>
      <c r="C535" s="13"/>
      <c r="D535" s="201" t="s">
        <v>140</v>
      </c>
      <c r="E535" s="202" t="s">
        <v>1</v>
      </c>
      <c r="F535" s="203" t="s">
        <v>724</v>
      </c>
      <c r="G535" s="13"/>
      <c r="H535" s="204">
        <v>12.300000000000001</v>
      </c>
      <c r="I535" s="205"/>
      <c r="J535" s="13"/>
      <c r="K535" s="13"/>
      <c r="L535" s="200"/>
      <c r="M535" s="206"/>
      <c r="N535" s="207"/>
      <c r="O535" s="207"/>
      <c r="P535" s="207"/>
      <c r="Q535" s="207"/>
      <c r="R535" s="207"/>
      <c r="S535" s="207"/>
      <c r="T535" s="20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02" t="s">
        <v>140</v>
      </c>
      <c r="AU535" s="202" t="s">
        <v>88</v>
      </c>
      <c r="AV535" s="13" t="s">
        <v>88</v>
      </c>
      <c r="AW535" s="13" t="s">
        <v>34</v>
      </c>
      <c r="AX535" s="13" t="s">
        <v>78</v>
      </c>
      <c r="AY535" s="202" t="s">
        <v>131</v>
      </c>
    </row>
    <row r="536" s="15" customFormat="1">
      <c r="A536" s="15"/>
      <c r="B536" s="217"/>
      <c r="C536" s="15"/>
      <c r="D536" s="201" t="s">
        <v>140</v>
      </c>
      <c r="E536" s="218" t="s">
        <v>1</v>
      </c>
      <c r="F536" s="219" t="s">
        <v>725</v>
      </c>
      <c r="G536" s="15"/>
      <c r="H536" s="218" t="s">
        <v>1</v>
      </c>
      <c r="I536" s="220"/>
      <c r="J536" s="15"/>
      <c r="K536" s="15"/>
      <c r="L536" s="217"/>
      <c r="M536" s="221"/>
      <c r="N536" s="222"/>
      <c r="O536" s="222"/>
      <c r="P536" s="222"/>
      <c r="Q536" s="222"/>
      <c r="R536" s="222"/>
      <c r="S536" s="222"/>
      <c r="T536" s="22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18" t="s">
        <v>140</v>
      </c>
      <c r="AU536" s="218" t="s">
        <v>88</v>
      </c>
      <c r="AV536" s="15" t="s">
        <v>86</v>
      </c>
      <c r="AW536" s="15" t="s">
        <v>34</v>
      </c>
      <c r="AX536" s="15" t="s">
        <v>78</v>
      </c>
      <c r="AY536" s="218" t="s">
        <v>131</v>
      </c>
    </row>
    <row r="537" s="13" customFormat="1">
      <c r="A537" s="13"/>
      <c r="B537" s="200"/>
      <c r="C537" s="13"/>
      <c r="D537" s="201" t="s">
        <v>140</v>
      </c>
      <c r="E537" s="202" t="s">
        <v>1</v>
      </c>
      <c r="F537" s="203" t="s">
        <v>726</v>
      </c>
      <c r="G537" s="13"/>
      <c r="H537" s="204">
        <v>29.831</v>
      </c>
      <c r="I537" s="205"/>
      <c r="J537" s="13"/>
      <c r="K537" s="13"/>
      <c r="L537" s="200"/>
      <c r="M537" s="206"/>
      <c r="N537" s="207"/>
      <c r="O537" s="207"/>
      <c r="P537" s="207"/>
      <c r="Q537" s="207"/>
      <c r="R537" s="207"/>
      <c r="S537" s="207"/>
      <c r="T537" s="20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02" t="s">
        <v>140</v>
      </c>
      <c r="AU537" s="202" t="s">
        <v>88</v>
      </c>
      <c r="AV537" s="13" t="s">
        <v>88</v>
      </c>
      <c r="AW537" s="13" t="s">
        <v>34</v>
      </c>
      <c r="AX537" s="13" t="s">
        <v>78</v>
      </c>
      <c r="AY537" s="202" t="s">
        <v>131</v>
      </c>
    </row>
    <row r="538" s="13" customFormat="1">
      <c r="A538" s="13"/>
      <c r="B538" s="200"/>
      <c r="C538" s="13"/>
      <c r="D538" s="201" t="s">
        <v>140</v>
      </c>
      <c r="E538" s="202" t="s">
        <v>1</v>
      </c>
      <c r="F538" s="203" t="s">
        <v>727</v>
      </c>
      <c r="G538" s="13"/>
      <c r="H538" s="204">
        <v>10.779999999999999</v>
      </c>
      <c r="I538" s="205"/>
      <c r="J538" s="13"/>
      <c r="K538" s="13"/>
      <c r="L538" s="200"/>
      <c r="M538" s="206"/>
      <c r="N538" s="207"/>
      <c r="O538" s="207"/>
      <c r="P538" s="207"/>
      <c r="Q538" s="207"/>
      <c r="R538" s="207"/>
      <c r="S538" s="207"/>
      <c r="T538" s="20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02" t="s">
        <v>140</v>
      </c>
      <c r="AU538" s="202" t="s">
        <v>88</v>
      </c>
      <c r="AV538" s="13" t="s">
        <v>88</v>
      </c>
      <c r="AW538" s="13" t="s">
        <v>34</v>
      </c>
      <c r="AX538" s="13" t="s">
        <v>78</v>
      </c>
      <c r="AY538" s="202" t="s">
        <v>131</v>
      </c>
    </row>
    <row r="539" s="14" customFormat="1">
      <c r="A539" s="14"/>
      <c r="B539" s="209"/>
      <c r="C539" s="14"/>
      <c r="D539" s="201" t="s">
        <v>140</v>
      </c>
      <c r="E539" s="210" t="s">
        <v>1</v>
      </c>
      <c r="F539" s="211" t="s">
        <v>144</v>
      </c>
      <c r="G539" s="14"/>
      <c r="H539" s="212">
        <v>148.505</v>
      </c>
      <c r="I539" s="213"/>
      <c r="J539" s="14"/>
      <c r="K539" s="14"/>
      <c r="L539" s="209"/>
      <c r="M539" s="214"/>
      <c r="N539" s="215"/>
      <c r="O539" s="215"/>
      <c r="P539" s="215"/>
      <c r="Q539" s="215"/>
      <c r="R539" s="215"/>
      <c r="S539" s="215"/>
      <c r="T539" s="21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10" t="s">
        <v>140</v>
      </c>
      <c r="AU539" s="210" t="s">
        <v>88</v>
      </c>
      <c r="AV539" s="14" t="s">
        <v>138</v>
      </c>
      <c r="AW539" s="14" t="s">
        <v>34</v>
      </c>
      <c r="AX539" s="14" t="s">
        <v>86</v>
      </c>
      <c r="AY539" s="210" t="s">
        <v>131</v>
      </c>
    </row>
    <row r="540" s="2" customFormat="1" ht="21.75" customHeight="1">
      <c r="A540" s="38"/>
      <c r="B540" s="185"/>
      <c r="C540" s="186" t="s">
        <v>728</v>
      </c>
      <c r="D540" s="186" t="s">
        <v>134</v>
      </c>
      <c r="E540" s="187" t="s">
        <v>729</v>
      </c>
      <c r="F540" s="188" t="s">
        <v>730</v>
      </c>
      <c r="G540" s="189" t="s">
        <v>137</v>
      </c>
      <c r="H540" s="190">
        <v>148.505</v>
      </c>
      <c r="I540" s="191"/>
      <c r="J540" s="192">
        <f>ROUND(I540*H540,2)</f>
        <v>0</v>
      </c>
      <c r="K540" s="193"/>
      <c r="L540" s="39"/>
      <c r="M540" s="194" t="s">
        <v>1</v>
      </c>
      <c r="N540" s="195" t="s">
        <v>43</v>
      </c>
      <c r="O540" s="77"/>
      <c r="P540" s="196">
        <f>O540*H540</f>
        <v>0</v>
      </c>
      <c r="Q540" s="196">
        <v>2.0000000000000002E-05</v>
      </c>
      <c r="R540" s="196">
        <f>Q540*H540</f>
        <v>0.0029701000000000003</v>
      </c>
      <c r="S540" s="196">
        <v>0</v>
      </c>
      <c r="T540" s="197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198" t="s">
        <v>250</v>
      </c>
      <c r="AT540" s="198" t="s">
        <v>134</v>
      </c>
      <c r="AU540" s="198" t="s">
        <v>88</v>
      </c>
      <c r="AY540" s="19" t="s">
        <v>131</v>
      </c>
      <c r="BE540" s="199">
        <f>IF(N540="základní",J540,0)</f>
        <v>0</v>
      </c>
      <c r="BF540" s="199">
        <f>IF(N540="snížená",J540,0)</f>
        <v>0</v>
      </c>
      <c r="BG540" s="199">
        <f>IF(N540="zákl. přenesená",J540,0)</f>
        <v>0</v>
      </c>
      <c r="BH540" s="199">
        <f>IF(N540="sníž. přenesená",J540,0)</f>
        <v>0</v>
      </c>
      <c r="BI540" s="199">
        <f>IF(N540="nulová",J540,0)</f>
        <v>0</v>
      </c>
      <c r="BJ540" s="19" t="s">
        <v>86</v>
      </c>
      <c r="BK540" s="199">
        <f>ROUND(I540*H540,2)</f>
        <v>0</v>
      </c>
      <c r="BL540" s="19" t="s">
        <v>250</v>
      </c>
      <c r="BM540" s="198" t="s">
        <v>731</v>
      </c>
    </row>
    <row r="541" s="15" customFormat="1">
      <c r="A541" s="15"/>
      <c r="B541" s="217"/>
      <c r="C541" s="15"/>
      <c r="D541" s="201" t="s">
        <v>140</v>
      </c>
      <c r="E541" s="218" t="s">
        <v>1</v>
      </c>
      <c r="F541" s="219" t="s">
        <v>715</v>
      </c>
      <c r="G541" s="15"/>
      <c r="H541" s="218" t="s">
        <v>1</v>
      </c>
      <c r="I541" s="220"/>
      <c r="J541" s="15"/>
      <c r="K541" s="15"/>
      <c r="L541" s="217"/>
      <c r="M541" s="221"/>
      <c r="N541" s="222"/>
      <c r="O541" s="222"/>
      <c r="P541" s="222"/>
      <c r="Q541" s="222"/>
      <c r="R541" s="222"/>
      <c r="S541" s="222"/>
      <c r="T541" s="223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18" t="s">
        <v>140</v>
      </c>
      <c r="AU541" s="218" t="s">
        <v>88</v>
      </c>
      <c r="AV541" s="15" t="s">
        <v>86</v>
      </c>
      <c r="AW541" s="15" t="s">
        <v>34</v>
      </c>
      <c r="AX541" s="15" t="s">
        <v>78</v>
      </c>
      <c r="AY541" s="218" t="s">
        <v>131</v>
      </c>
    </row>
    <row r="542" s="13" customFormat="1">
      <c r="A542" s="13"/>
      <c r="B542" s="200"/>
      <c r="C542" s="13"/>
      <c r="D542" s="201" t="s">
        <v>140</v>
      </c>
      <c r="E542" s="202" t="s">
        <v>1</v>
      </c>
      <c r="F542" s="203" t="s">
        <v>716</v>
      </c>
      <c r="G542" s="13"/>
      <c r="H542" s="204">
        <v>14.560000000000001</v>
      </c>
      <c r="I542" s="205"/>
      <c r="J542" s="13"/>
      <c r="K542" s="13"/>
      <c r="L542" s="200"/>
      <c r="M542" s="206"/>
      <c r="N542" s="207"/>
      <c r="O542" s="207"/>
      <c r="P542" s="207"/>
      <c r="Q542" s="207"/>
      <c r="R542" s="207"/>
      <c r="S542" s="207"/>
      <c r="T542" s="20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02" t="s">
        <v>140</v>
      </c>
      <c r="AU542" s="202" t="s">
        <v>88</v>
      </c>
      <c r="AV542" s="13" t="s">
        <v>88</v>
      </c>
      <c r="AW542" s="13" t="s">
        <v>34</v>
      </c>
      <c r="AX542" s="13" t="s">
        <v>78</v>
      </c>
      <c r="AY542" s="202" t="s">
        <v>131</v>
      </c>
    </row>
    <row r="543" s="15" customFormat="1">
      <c r="A543" s="15"/>
      <c r="B543" s="217"/>
      <c r="C543" s="15"/>
      <c r="D543" s="201" t="s">
        <v>140</v>
      </c>
      <c r="E543" s="218" t="s">
        <v>1</v>
      </c>
      <c r="F543" s="219" t="s">
        <v>717</v>
      </c>
      <c r="G543" s="15"/>
      <c r="H543" s="218" t="s">
        <v>1</v>
      </c>
      <c r="I543" s="220"/>
      <c r="J543" s="15"/>
      <c r="K543" s="15"/>
      <c r="L543" s="217"/>
      <c r="M543" s="221"/>
      <c r="N543" s="222"/>
      <c r="O543" s="222"/>
      <c r="P543" s="222"/>
      <c r="Q543" s="222"/>
      <c r="R543" s="222"/>
      <c r="S543" s="222"/>
      <c r="T543" s="223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18" t="s">
        <v>140</v>
      </c>
      <c r="AU543" s="218" t="s">
        <v>88</v>
      </c>
      <c r="AV543" s="15" t="s">
        <v>86</v>
      </c>
      <c r="AW543" s="15" t="s">
        <v>34</v>
      </c>
      <c r="AX543" s="15" t="s">
        <v>78</v>
      </c>
      <c r="AY543" s="218" t="s">
        <v>131</v>
      </c>
    </row>
    <row r="544" s="13" customFormat="1">
      <c r="A544" s="13"/>
      <c r="B544" s="200"/>
      <c r="C544" s="13"/>
      <c r="D544" s="201" t="s">
        <v>140</v>
      </c>
      <c r="E544" s="202" t="s">
        <v>1</v>
      </c>
      <c r="F544" s="203" t="s">
        <v>718</v>
      </c>
      <c r="G544" s="13"/>
      <c r="H544" s="204">
        <v>12.414999999999999</v>
      </c>
      <c r="I544" s="205"/>
      <c r="J544" s="13"/>
      <c r="K544" s="13"/>
      <c r="L544" s="200"/>
      <c r="M544" s="206"/>
      <c r="N544" s="207"/>
      <c r="O544" s="207"/>
      <c r="P544" s="207"/>
      <c r="Q544" s="207"/>
      <c r="R544" s="207"/>
      <c r="S544" s="207"/>
      <c r="T544" s="20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02" t="s">
        <v>140</v>
      </c>
      <c r="AU544" s="202" t="s">
        <v>88</v>
      </c>
      <c r="AV544" s="13" t="s">
        <v>88</v>
      </c>
      <c r="AW544" s="13" t="s">
        <v>34</v>
      </c>
      <c r="AX544" s="13" t="s">
        <v>78</v>
      </c>
      <c r="AY544" s="202" t="s">
        <v>131</v>
      </c>
    </row>
    <row r="545" s="15" customFormat="1">
      <c r="A545" s="15"/>
      <c r="B545" s="217"/>
      <c r="C545" s="15"/>
      <c r="D545" s="201" t="s">
        <v>140</v>
      </c>
      <c r="E545" s="218" t="s">
        <v>1</v>
      </c>
      <c r="F545" s="219" t="s">
        <v>719</v>
      </c>
      <c r="G545" s="15"/>
      <c r="H545" s="218" t="s">
        <v>1</v>
      </c>
      <c r="I545" s="220"/>
      <c r="J545" s="15"/>
      <c r="K545" s="15"/>
      <c r="L545" s="217"/>
      <c r="M545" s="221"/>
      <c r="N545" s="222"/>
      <c r="O545" s="222"/>
      <c r="P545" s="222"/>
      <c r="Q545" s="222"/>
      <c r="R545" s="222"/>
      <c r="S545" s="222"/>
      <c r="T545" s="223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18" t="s">
        <v>140</v>
      </c>
      <c r="AU545" s="218" t="s">
        <v>88</v>
      </c>
      <c r="AV545" s="15" t="s">
        <v>86</v>
      </c>
      <c r="AW545" s="15" t="s">
        <v>34</v>
      </c>
      <c r="AX545" s="15" t="s">
        <v>78</v>
      </c>
      <c r="AY545" s="218" t="s">
        <v>131</v>
      </c>
    </row>
    <row r="546" s="13" customFormat="1">
      <c r="A546" s="13"/>
      <c r="B546" s="200"/>
      <c r="C546" s="13"/>
      <c r="D546" s="201" t="s">
        <v>140</v>
      </c>
      <c r="E546" s="202" t="s">
        <v>1</v>
      </c>
      <c r="F546" s="203" t="s">
        <v>720</v>
      </c>
      <c r="G546" s="13"/>
      <c r="H546" s="204">
        <v>41.82</v>
      </c>
      <c r="I546" s="205"/>
      <c r="J546" s="13"/>
      <c r="K546" s="13"/>
      <c r="L546" s="200"/>
      <c r="M546" s="206"/>
      <c r="N546" s="207"/>
      <c r="O546" s="207"/>
      <c r="P546" s="207"/>
      <c r="Q546" s="207"/>
      <c r="R546" s="207"/>
      <c r="S546" s="207"/>
      <c r="T546" s="20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02" t="s">
        <v>140</v>
      </c>
      <c r="AU546" s="202" t="s">
        <v>88</v>
      </c>
      <c r="AV546" s="13" t="s">
        <v>88</v>
      </c>
      <c r="AW546" s="13" t="s">
        <v>34</v>
      </c>
      <c r="AX546" s="13" t="s">
        <v>78</v>
      </c>
      <c r="AY546" s="202" t="s">
        <v>131</v>
      </c>
    </row>
    <row r="547" s="13" customFormat="1">
      <c r="A547" s="13"/>
      <c r="B547" s="200"/>
      <c r="C547" s="13"/>
      <c r="D547" s="201" t="s">
        <v>140</v>
      </c>
      <c r="E547" s="202" t="s">
        <v>1</v>
      </c>
      <c r="F547" s="203" t="s">
        <v>721</v>
      </c>
      <c r="G547" s="13"/>
      <c r="H547" s="204">
        <v>9.5790000000000006</v>
      </c>
      <c r="I547" s="205"/>
      <c r="J547" s="13"/>
      <c r="K547" s="13"/>
      <c r="L547" s="200"/>
      <c r="M547" s="206"/>
      <c r="N547" s="207"/>
      <c r="O547" s="207"/>
      <c r="P547" s="207"/>
      <c r="Q547" s="207"/>
      <c r="R547" s="207"/>
      <c r="S547" s="207"/>
      <c r="T547" s="20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02" t="s">
        <v>140</v>
      </c>
      <c r="AU547" s="202" t="s">
        <v>88</v>
      </c>
      <c r="AV547" s="13" t="s">
        <v>88</v>
      </c>
      <c r="AW547" s="13" t="s">
        <v>34</v>
      </c>
      <c r="AX547" s="13" t="s">
        <v>78</v>
      </c>
      <c r="AY547" s="202" t="s">
        <v>131</v>
      </c>
    </row>
    <row r="548" s="15" customFormat="1">
      <c r="A548" s="15"/>
      <c r="B548" s="217"/>
      <c r="C548" s="15"/>
      <c r="D548" s="201" t="s">
        <v>140</v>
      </c>
      <c r="E548" s="218" t="s">
        <v>1</v>
      </c>
      <c r="F548" s="219" t="s">
        <v>722</v>
      </c>
      <c r="G548" s="15"/>
      <c r="H548" s="218" t="s">
        <v>1</v>
      </c>
      <c r="I548" s="220"/>
      <c r="J548" s="15"/>
      <c r="K548" s="15"/>
      <c r="L548" s="217"/>
      <c r="M548" s="221"/>
      <c r="N548" s="222"/>
      <c r="O548" s="222"/>
      <c r="P548" s="222"/>
      <c r="Q548" s="222"/>
      <c r="R548" s="222"/>
      <c r="S548" s="222"/>
      <c r="T548" s="223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18" t="s">
        <v>140</v>
      </c>
      <c r="AU548" s="218" t="s">
        <v>88</v>
      </c>
      <c r="AV548" s="15" t="s">
        <v>86</v>
      </c>
      <c r="AW548" s="15" t="s">
        <v>34</v>
      </c>
      <c r="AX548" s="15" t="s">
        <v>78</v>
      </c>
      <c r="AY548" s="218" t="s">
        <v>131</v>
      </c>
    </row>
    <row r="549" s="13" customFormat="1">
      <c r="A549" s="13"/>
      <c r="B549" s="200"/>
      <c r="C549" s="13"/>
      <c r="D549" s="201" t="s">
        <v>140</v>
      </c>
      <c r="E549" s="202" t="s">
        <v>1</v>
      </c>
      <c r="F549" s="203" t="s">
        <v>723</v>
      </c>
      <c r="G549" s="13"/>
      <c r="H549" s="204">
        <v>17.219999999999999</v>
      </c>
      <c r="I549" s="205"/>
      <c r="J549" s="13"/>
      <c r="K549" s="13"/>
      <c r="L549" s="200"/>
      <c r="M549" s="206"/>
      <c r="N549" s="207"/>
      <c r="O549" s="207"/>
      <c r="P549" s="207"/>
      <c r="Q549" s="207"/>
      <c r="R549" s="207"/>
      <c r="S549" s="207"/>
      <c r="T549" s="20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02" t="s">
        <v>140</v>
      </c>
      <c r="AU549" s="202" t="s">
        <v>88</v>
      </c>
      <c r="AV549" s="13" t="s">
        <v>88</v>
      </c>
      <c r="AW549" s="13" t="s">
        <v>34</v>
      </c>
      <c r="AX549" s="13" t="s">
        <v>78</v>
      </c>
      <c r="AY549" s="202" t="s">
        <v>131</v>
      </c>
    </row>
    <row r="550" s="13" customFormat="1">
      <c r="A550" s="13"/>
      <c r="B550" s="200"/>
      <c r="C550" s="13"/>
      <c r="D550" s="201" t="s">
        <v>140</v>
      </c>
      <c r="E550" s="202" t="s">
        <v>1</v>
      </c>
      <c r="F550" s="203" t="s">
        <v>724</v>
      </c>
      <c r="G550" s="13"/>
      <c r="H550" s="204">
        <v>12.300000000000001</v>
      </c>
      <c r="I550" s="205"/>
      <c r="J550" s="13"/>
      <c r="K550" s="13"/>
      <c r="L550" s="200"/>
      <c r="M550" s="206"/>
      <c r="N550" s="207"/>
      <c r="O550" s="207"/>
      <c r="P550" s="207"/>
      <c r="Q550" s="207"/>
      <c r="R550" s="207"/>
      <c r="S550" s="207"/>
      <c r="T550" s="20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02" t="s">
        <v>140</v>
      </c>
      <c r="AU550" s="202" t="s">
        <v>88</v>
      </c>
      <c r="AV550" s="13" t="s">
        <v>88</v>
      </c>
      <c r="AW550" s="13" t="s">
        <v>34</v>
      </c>
      <c r="AX550" s="13" t="s">
        <v>78</v>
      </c>
      <c r="AY550" s="202" t="s">
        <v>131</v>
      </c>
    </row>
    <row r="551" s="15" customFormat="1">
      <c r="A551" s="15"/>
      <c r="B551" s="217"/>
      <c r="C551" s="15"/>
      <c r="D551" s="201" t="s">
        <v>140</v>
      </c>
      <c r="E551" s="218" t="s">
        <v>1</v>
      </c>
      <c r="F551" s="219" t="s">
        <v>725</v>
      </c>
      <c r="G551" s="15"/>
      <c r="H551" s="218" t="s">
        <v>1</v>
      </c>
      <c r="I551" s="220"/>
      <c r="J551" s="15"/>
      <c r="K551" s="15"/>
      <c r="L551" s="217"/>
      <c r="M551" s="221"/>
      <c r="N551" s="222"/>
      <c r="O551" s="222"/>
      <c r="P551" s="222"/>
      <c r="Q551" s="222"/>
      <c r="R551" s="222"/>
      <c r="S551" s="222"/>
      <c r="T551" s="223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18" t="s">
        <v>140</v>
      </c>
      <c r="AU551" s="218" t="s">
        <v>88</v>
      </c>
      <c r="AV551" s="15" t="s">
        <v>86</v>
      </c>
      <c r="AW551" s="15" t="s">
        <v>34</v>
      </c>
      <c r="AX551" s="15" t="s">
        <v>78</v>
      </c>
      <c r="AY551" s="218" t="s">
        <v>131</v>
      </c>
    </row>
    <row r="552" s="13" customFormat="1">
      <c r="A552" s="13"/>
      <c r="B552" s="200"/>
      <c r="C552" s="13"/>
      <c r="D552" s="201" t="s">
        <v>140</v>
      </c>
      <c r="E552" s="202" t="s">
        <v>1</v>
      </c>
      <c r="F552" s="203" t="s">
        <v>726</v>
      </c>
      <c r="G552" s="13"/>
      <c r="H552" s="204">
        <v>29.831</v>
      </c>
      <c r="I552" s="205"/>
      <c r="J552" s="13"/>
      <c r="K552" s="13"/>
      <c r="L552" s="200"/>
      <c r="M552" s="206"/>
      <c r="N552" s="207"/>
      <c r="O552" s="207"/>
      <c r="P552" s="207"/>
      <c r="Q552" s="207"/>
      <c r="R552" s="207"/>
      <c r="S552" s="207"/>
      <c r="T552" s="20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02" t="s">
        <v>140</v>
      </c>
      <c r="AU552" s="202" t="s">
        <v>88</v>
      </c>
      <c r="AV552" s="13" t="s">
        <v>88</v>
      </c>
      <c r="AW552" s="13" t="s">
        <v>34</v>
      </c>
      <c r="AX552" s="13" t="s">
        <v>78</v>
      </c>
      <c r="AY552" s="202" t="s">
        <v>131</v>
      </c>
    </row>
    <row r="553" s="13" customFormat="1">
      <c r="A553" s="13"/>
      <c r="B553" s="200"/>
      <c r="C553" s="13"/>
      <c r="D553" s="201" t="s">
        <v>140</v>
      </c>
      <c r="E553" s="202" t="s">
        <v>1</v>
      </c>
      <c r="F553" s="203" t="s">
        <v>727</v>
      </c>
      <c r="G553" s="13"/>
      <c r="H553" s="204">
        <v>10.779999999999999</v>
      </c>
      <c r="I553" s="205"/>
      <c r="J553" s="13"/>
      <c r="K553" s="13"/>
      <c r="L553" s="200"/>
      <c r="M553" s="206"/>
      <c r="N553" s="207"/>
      <c r="O553" s="207"/>
      <c r="P553" s="207"/>
      <c r="Q553" s="207"/>
      <c r="R553" s="207"/>
      <c r="S553" s="207"/>
      <c r="T553" s="20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02" t="s">
        <v>140</v>
      </c>
      <c r="AU553" s="202" t="s">
        <v>88</v>
      </c>
      <c r="AV553" s="13" t="s">
        <v>88</v>
      </c>
      <c r="AW553" s="13" t="s">
        <v>34</v>
      </c>
      <c r="AX553" s="13" t="s">
        <v>78</v>
      </c>
      <c r="AY553" s="202" t="s">
        <v>131</v>
      </c>
    </row>
    <row r="554" s="14" customFormat="1">
      <c r="A554" s="14"/>
      <c r="B554" s="209"/>
      <c r="C554" s="14"/>
      <c r="D554" s="201" t="s">
        <v>140</v>
      </c>
      <c r="E554" s="210" t="s">
        <v>1</v>
      </c>
      <c r="F554" s="211" t="s">
        <v>144</v>
      </c>
      <c r="G554" s="14"/>
      <c r="H554" s="212">
        <v>148.505</v>
      </c>
      <c r="I554" s="213"/>
      <c r="J554" s="14"/>
      <c r="K554" s="14"/>
      <c r="L554" s="209"/>
      <c r="M554" s="214"/>
      <c r="N554" s="215"/>
      <c r="O554" s="215"/>
      <c r="P554" s="215"/>
      <c r="Q554" s="215"/>
      <c r="R554" s="215"/>
      <c r="S554" s="215"/>
      <c r="T554" s="21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10" t="s">
        <v>140</v>
      </c>
      <c r="AU554" s="210" t="s">
        <v>88</v>
      </c>
      <c r="AV554" s="14" t="s">
        <v>138</v>
      </c>
      <c r="AW554" s="14" t="s">
        <v>34</v>
      </c>
      <c r="AX554" s="14" t="s">
        <v>86</v>
      </c>
      <c r="AY554" s="210" t="s">
        <v>131</v>
      </c>
    </row>
    <row r="555" s="2" customFormat="1" ht="21.75" customHeight="1">
      <c r="A555" s="38"/>
      <c r="B555" s="185"/>
      <c r="C555" s="186" t="s">
        <v>732</v>
      </c>
      <c r="D555" s="186" t="s">
        <v>134</v>
      </c>
      <c r="E555" s="187" t="s">
        <v>733</v>
      </c>
      <c r="F555" s="188" t="s">
        <v>734</v>
      </c>
      <c r="G555" s="189" t="s">
        <v>137</v>
      </c>
      <c r="H555" s="190">
        <v>148.505</v>
      </c>
      <c r="I555" s="191"/>
      <c r="J555" s="192">
        <f>ROUND(I555*H555,2)</f>
        <v>0</v>
      </c>
      <c r="K555" s="193"/>
      <c r="L555" s="39"/>
      <c r="M555" s="194" t="s">
        <v>1</v>
      </c>
      <c r="N555" s="195" t="s">
        <v>43</v>
      </c>
      <c r="O555" s="77"/>
      <c r="P555" s="196">
        <f>O555*H555</f>
        <v>0</v>
      </c>
      <c r="Q555" s="196">
        <v>0.00022000000000000001</v>
      </c>
      <c r="R555" s="196">
        <f>Q555*H555</f>
        <v>0.032671100000000002</v>
      </c>
      <c r="S555" s="196">
        <v>0</v>
      </c>
      <c r="T555" s="197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98" t="s">
        <v>250</v>
      </c>
      <c r="AT555" s="198" t="s">
        <v>134</v>
      </c>
      <c r="AU555" s="198" t="s">
        <v>88</v>
      </c>
      <c r="AY555" s="19" t="s">
        <v>131</v>
      </c>
      <c r="BE555" s="199">
        <f>IF(N555="základní",J555,0)</f>
        <v>0</v>
      </c>
      <c r="BF555" s="199">
        <f>IF(N555="snížená",J555,0)</f>
        <v>0</v>
      </c>
      <c r="BG555" s="199">
        <f>IF(N555="zákl. přenesená",J555,0)</f>
        <v>0</v>
      </c>
      <c r="BH555" s="199">
        <f>IF(N555="sníž. přenesená",J555,0)</f>
        <v>0</v>
      </c>
      <c r="BI555" s="199">
        <f>IF(N555="nulová",J555,0)</f>
        <v>0</v>
      </c>
      <c r="BJ555" s="19" t="s">
        <v>86</v>
      </c>
      <c r="BK555" s="199">
        <f>ROUND(I555*H555,2)</f>
        <v>0</v>
      </c>
      <c r="BL555" s="19" t="s">
        <v>250</v>
      </c>
      <c r="BM555" s="198" t="s">
        <v>735</v>
      </c>
    </row>
    <row r="556" s="2" customFormat="1" ht="21.75" customHeight="1">
      <c r="A556" s="38"/>
      <c r="B556" s="185"/>
      <c r="C556" s="186" t="s">
        <v>736</v>
      </c>
      <c r="D556" s="186" t="s">
        <v>134</v>
      </c>
      <c r="E556" s="187" t="s">
        <v>737</v>
      </c>
      <c r="F556" s="188" t="s">
        <v>738</v>
      </c>
      <c r="G556" s="189" t="s">
        <v>137</v>
      </c>
      <c r="H556" s="190">
        <v>148.505</v>
      </c>
      <c r="I556" s="191"/>
      <c r="J556" s="192">
        <f>ROUND(I556*H556,2)</f>
        <v>0</v>
      </c>
      <c r="K556" s="193"/>
      <c r="L556" s="39"/>
      <c r="M556" s="194" t="s">
        <v>1</v>
      </c>
      <c r="N556" s="195" t="s">
        <v>43</v>
      </c>
      <c r="O556" s="77"/>
      <c r="P556" s="196">
        <f>O556*H556</f>
        <v>0</v>
      </c>
      <c r="Q556" s="196">
        <v>0.00012999999999999999</v>
      </c>
      <c r="R556" s="196">
        <f>Q556*H556</f>
        <v>0.019305649999999997</v>
      </c>
      <c r="S556" s="196">
        <v>0</v>
      </c>
      <c r="T556" s="197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198" t="s">
        <v>250</v>
      </c>
      <c r="AT556" s="198" t="s">
        <v>134</v>
      </c>
      <c r="AU556" s="198" t="s">
        <v>88</v>
      </c>
      <c r="AY556" s="19" t="s">
        <v>131</v>
      </c>
      <c r="BE556" s="199">
        <f>IF(N556="základní",J556,0)</f>
        <v>0</v>
      </c>
      <c r="BF556" s="199">
        <f>IF(N556="snížená",J556,0)</f>
        <v>0</v>
      </c>
      <c r="BG556" s="199">
        <f>IF(N556="zákl. přenesená",J556,0)</f>
        <v>0</v>
      </c>
      <c r="BH556" s="199">
        <f>IF(N556="sníž. přenesená",J556,0)</f>
        <v>0</v>
      </c>
      <c r="BI556" s="199">
        <f>IF(N556="nulová",J556,0)</f>
        <v>0</v>
      </c>
      <c r="BJ556" s="19" t="s">
        <v>86</v>
      </c>
      <c r="BK556" s="199">
        <f>ROUND(I556*H556,2)</f>
        <v>0</v>
      </c>
      <c r="BL556" s="19" t="s">
        <v>250</v>
      </c>
      <c r="BM556" s="198" t="s">
        <v>739</v>
      </c>
    </row>
    <row r="557" s="2" customFormat="1" ht="21.75" customHeight="1">
      <c r="A557" s="38"/>
      <c r="B557" s="185"/>
      <c r="C557" s="186" t="s">
        <v>740</v>
      </c>
      <c r="D557" s="186" t="s">
        <v>134</v>
      </c>
      <c r="E557" s="187" t="s">
        <v>741</v>
      </c>
      <c r="F557" s="188" t="s">
        <v>742</v>
      </c>
      <c r="G557" s="189" t="s">
        <v>137</v>
      </c>
      <c r="H557" s="190">
        <v>297.00999999999999</v>
      </c>
      <c r="I557" s="191"/>
      <c r="J557" s="192">
        <f>ROUND(I557*H557,2)</f>
        <v>0</v>
      </c>
      <c r="K557" s="193"/>
      <c r="L557" s="39"/>
      <c r="M557" s="194" t="s">
        <v>1</v>
      </c>
      <c r="N557" s="195" t="s">
        <v>43</v>
      </c>
      <c r="O557" s="77"/>
      <c r="P557" s="196">
        <f>O557*H557</f>
        <v>0</v>
      </c>
      <c r="Q557" s="196">
        <v>0.00011</v>
      </c>
      <c r="R557" s="196">
        <f>Q557*H557</f>
        <v>0.032671100000000002</v>
      </c>
      <c r="S557" s="196">
        <v>0</v>
      </c>
      <c r="T557" s="197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198" t="s">
        <v>250</v>
      </c>
      <c r="AT557" s="198" t="s">
        <v>134</v>
      </c>
      <c r="AU557" s="198" t="s">
        <v>88</v>
      </c>
      <c r="AY557" s="19" t="s">
        <v>131</v>
      </c>
      <c r="BE557" s="199">
        <f>IF(N557="základní",J557,0)</f>
        <v>0</v>
      </c>
      <c r="BF557" s="199">
        <f>IF(N557="snížená",J557,0)</f>
        <v>0</v>
      </c>
      <c r="BG557" s="199">
        <f>IF(N557="zákl. přenesená",J557,0)</f>
        <v>0</v>
      </c>
      <c r="BH557" s="199">
        <f>IF(N557="sníž. přenesená",J557,0)</f>
        <v>0</v>
      </c>
      <c r="BI557" s="199">
        <f>IF(N557="nulová",J557,0)</f>
        <v>0</v>
      </c>
      <c r="BJ557" s="19" t="s">
        <v>86</v>
      </c>
      <c r="BK557" s="199">
        <f>ROUND(I557*H557,2)</f>
        <v>0</v>
      </c>
      <c r="BL557" s="19" t="s">
        <v>250</v>
      </c>
      <c r="BM557" s="198" t="s">
        <v>743</v>
      </c>
    </row>
    <row r="558" s="13" customFormat="1">
      <c r="A558" s="13"/>
      <c r="B558" s="200"/>
      <c r="C558" s="13"/>
      <c r="D558" s="201" t="s">
        <v>140</v>
      </c>
      <c r="E558" s="202" t="s">
        <v>1</v>
      </c>
      <c r="F558" s="203" t="s">
        <v>744</v>
      </c>
      <c r="G558" s="13"/>
      <c r="H558" s="204">
        <v>297.00999999999999</v>
      </c>
      <c r="I558" s="205"/>
      <c r="J558" s="13"/>
      <c r="K558" s="13"/>
      <c r="L558" s="200"/>
      <c r="M558" s="206"/>
      <c r="N558" s="207"/>
      <c r="O558" s="207"/>
      <c r="P558" s="207"/>
      <c r="Q558" s="207"/>
      <c r="R558" s="207"/>
      <c r="S558" s="207"/>
      <c r="T558" s="20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02" t="s">
        <v>140</v>
      </c>
      <c r="AU558" s="202" t="s">
        <v>88</v>
      </c>
      <c r="AV558" s="13" t="s">
        <v>88</v>
      </c>
      <c r="AW558" s="13" t="s">
        <v>34</v>
      </c>
      <c r="AX558" s="13" t="s">
        <v>86</v>
      </c>
      <c r="AY558" s="202" t="s">
        <v>131</v>
      </c>
    </row>
    <row r="559" s="2" customFormat="1" ht="16.5" customHeight="1">
      <c r="A559" s="38"/>
      <c r="B559" s="185"/>
      <c r="C559" s="186" t="s">
        <v>745</v>
      </c>
      <c r="D559" s="186" t="s">
        <v>134</v>
      </c>
      <c r="E559" s="187" t="s">
        <v>746</v>
      </c>
      <c r="F559" s="188" t="s">
        <v>747</v>
      </c>
      <c r="G559" s="189" t="s">
        <v>137</v>
      </c>
      <c r="H559" s="190">
        <v>34.240000000000002</v>
      </c>
      <c r="I559" s="191"/>
      <c r="J559" s="192">
        <f>ROUND(I559*H559,2)</f>
        <v>0</v>
      </c>
      <c r="K559" s="193"/>
      <c r="L559" s="39"/>
      <c r="M559" s="194" t="s">
        <v>1</v>
      </c>
      <c r="N559" s="195" t="s">
        <v>43</v>
      </c>
      <c r="O559" s="77"/>
      <c r="P559" s="196">
        <f>O559*H559</f>
        <v>0</v>
      </c>
      <c r="Q559" s="196">
        <v>6.9999999999999994E-05</v>
      </c>
      <c r="R559" s="196">
        <f>Q559*H559</f>
        <v>0.0023968000000000001</v>
      </c>
      <c r="S559" s="196">
        <v>0</v>
      </c>
      <c r="T559" s="197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198" t="s">
        <v>250</v>
      </c>
      <c r="AT559" s="198" t="s">
        <v>134</v>
      </c>
      <c r="AU559" s="198" t="s">
        <v>88</v>
      </c>
      <c r="AY559" s="19" t="s">
        <v>131</v>
      </c>
      <c r="BE559" s="199">
        <f>IF(N559="základní",J559,0)</f>
        <v>0</v>
      </c>
      <c r="BF559" s="199">
        <f>IF(N559="snížená",J559,0)</f>
        <v>0</v>
      </c>
      <c r="BG559" s="199">
        <f>IF(N559="zákl. přenesená",J559,0)</f>
        <v>0</v>
      </c>
      <c r="BH559" s="199">
        <f>IF(N559="sníž. přenesená",J559,0)</f>
        <v>0</v>
      </c>
      <c r="BI559" s="199">
        <f>IF(N559="nulová",J559,0)</f>
        <v>0</v>
      </c>
      <c r="BJ559" s="19" t="s">
        <v>86</v>
      </c>
      <c r="BK559" s="199">
        <f>ROUND(I559*H559,2)</f>
        <v>0</v>
      </c>
      <c r="BL559" s="19" t="s">
        <v>250</v>
      </c>
      <c r="BM559" s="198" t="s">
        <v>748</v>
      </c>
    </row>
    <row r="560" s="15" customFormat="1">
      <c r="A560" s="15"/>
      <c r="B560" s="217"/>
      <c r="C560" s="15"/>
      <c r="D560" s="201" t="s">
        <v>140</v>
      </c>
      <c r="E560" s="218" t="s">
        <v>1</v>
      </c>
      <c r="F560" s="219" t="s">
        <v>553</v>
      </c>
      <c r="G560" s="15"/>
      <c r="H560" s="218" t="s">
        <v>1</v>
      </c>
      <c r="I560" s="220"/>
      <c r="J560" s="15"/>
      <c r="K560" s="15"/>
      <c r="L560" s="217"/>
      <c r="M560" s="221"/>
      <c r="N560" s="222"/>
      <c r="O560" s="222"/>
      <c r="P560" s="222"/>
      <c r="Q560" s="222"/>
      <c r="R560" s="222"/>
      <c r="S560" s="222"/>
      <c r="T560" s="223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18" t="s">
        <v>140</v>
      </c>
      <c r="AU560" s="218" t="s">
        <v>88</v>
      </c>
      <c r="AV560" s="15" t="s">
        <v>86</v>
      </c>
      <c r="AW560" s="15" t="s">
        <v>34</v>
      </c>
      <c r="AX560" s="15" t="s">
        <v>78</v>
      </c>
      <c r="AY560" s="218" t="s">
        <v>131</v>
      </c>
    </row>
    <row r="561" s="13" customFormat="1">
      <c r="A561" s="13"/>
      <c r="B561" s="200"/>
      <c r="C561" s="13"/>
      <c r="D561" s="201" t="s">
        <v>140</v>
      </c>
      <c r="E561" s="202" t="s">
        <v>1</v>
      </c>
      <c r="F561" s="203" t="s">
        <v>554</v>
      </c>
      <c r="G561" s="13"/>
      <c r="H561" s="204">
        <v>31.039999999999999</v>
      </c>
      <c r="I561" s="205"/>
      <c r="J561" s="13"/>
      <c r="K561" s="13"/>
      <c r="L561" s="200"/>
      <c r="M561" s="206"/>
      <c r="N561" s="207"/>
      <c r="O561" s="207"/>
      <c r="P561" s="207"/>
      <c r="Q561" s="207"/>
      <c r="R561" s="207"/>
      <c r="S561" s="207"/>
      <c r="T561" s="20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02" t="s">
        <v>140</v>
      </c>
      <c r="AU561" s="202" t="s">
        <v>88</v>
      </c>
      <c r="AV561" s="13" t="s">
        <v>88</v>
      </c>
      <c r="AW561" s="13" t="s">
        <v>34</v>
      </c>
      <c r="AX561" s="13" t="s">
        <v>78</v>
      </c>
      <c r="AY561" s="202" t="s">
        <v>131</v>
      </c>
    </row>
    <row r="562" s="13" customFormat="1">
      <c r="A562" s="13"/>
      <c r="B562" s="200"/>
      <c r="C562" s="13"/>
      <c r="D562" s="201" t="s">
        <v>140</v>
      </c>
      <c r="E562" s="202" t="s">
        <v>1</v>
      </c>
      <c r="F562" s="203" t="s">
        <v>555</v>
      </c>
      <c r="G562" s="13"/>
      <c r="H562" s="204">
        <v>3.2000000000000002</v>
      </c>
      <c r="I562" s="205"/>
      <c r="J562" s="13"/>
      <c r="K562" s="13"/>
      <c r="L562" s="200"/>
      <c r="M562" s="206"/>
      <c r="N562" s="207"/>
      <c r="O562" s="207"/>
      <c r="P562" s="207"/>
      <c r="Q562" s="207"/>
      <c r="R562" s="207"/>
      <c r="S562" s="207"/>
      <c r="T562" s="20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02" t="s">
        <v>140</v>
      </c>
      <c r="AU562" s="202" t="s">
        <v>88</v>
      </c>
      <c r="AV562" s="13" t="s">
        <v>88</v>
      </c>
      <c r="AW562" s="13" t="s">
        <v>34</v>
      </c>
      <c r="AX562" s="13" t="s">
        <v>78</v>
      </c>
      <c r="AY562" s="202" t="s">
        <v>131</v>
      </c>
    </row>
    <row r="563" s="14" customFormat="1">
      <c r="A563" s="14"/>
      <c r="B563" s="209"/>
      <c r="C563" s="14"/>
      <c r="D563" s="201" t="s">
        <v>140</v>
      </c>
      <c r="E563" s="210" t="s">
        <v>1</v>
      </c>
      <c r="F563" s="211" t="s">
        <v>144</v>
      </c>
      <c r="G563" s="14"/>
      <c r="H563" s="212">
        <v>34.240000000000002</v>
      </c>
      <c r="I563" s="213"/>
      <c r="J563" s="14"/>
      <c r="K563" s="14"/>
      <c r="L563" s="209"/>
      <c r="M563" s="214"/>
      <c r="N563" s="215"/>
      <c r="O563" s="215"/>
      <c r="P563" s="215"/>
      <c r="Q563" s="215"/>
      <c r="R563" s="215"/>
      <c r="S563" s="215"/>
      <c r="T563" s="21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10" t="s">
        <v>140</v>
      </c>
      <c r="AU563" s="210" t="s">
        <v>88</v>
      </c>
      <c r="AV563" s="14" t="s">
        <v>138</v>
      </c>
      <c r="AW563" s="14" t="s">
        <v>34</v>
      </c>
      <c r="AX563" s="14" t="s">
        <v>86</v>
      </c>
      <c r="AY563" s="210" t="s">
        <v>131</v>
      </c>
    </row>
    <row r="564" s="2" customFormat="1" ht="21.75" customHeight="1">
      <c r="A564" s="38"/>
      <c r="B564" s="185"/>
      <c r="C564" s="186" t="s">
        <v>749</v>
      </c>
      <c r="D564" s="186" t="s">
        <v>134</v>
      </c>
      <c r="E564" s="187" t="s">
        <v>750</v>
      </c>
      <c r="F564" s="188" t="s">
        <v>751</v>
      </c>
      <c r="G564" s="189" t="s">
        <v>137</v>
      </c>
      <c r="H564" s="190">
        <v>34.240000000000002</v>
      </c>
      <c r="I564" s="191"/>
      <c r="J564" s="192">
        <f>ROUND(I564*H564,2)</f>
        <v>0</v>
      </c>
      <c r="K564" s="193"/>
      <c r="L564" s="39"/>
      <c r="M564" s="194" t="s">
        <v>1</v>
      </c>
      <c r="N564" s="195" t="s">
        <v>43</v>
      </c>
      <c r="O564" s="77"/>
      <c r="P564" s="196">
        <f>O564*H564</f>
        <v>0</v>
      </c>
      <c r="Q564" s="196">
        <v>0.00017000000000000001</v>
      </c>
      <c r="R564" s="196">
        <f>Q564*H564</f>
        <v>0.005820800000000001</v>
      </c>
      <c r="S564" s="196">
        <v>0</v>
      </c>
      <c r="T564" s="197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198" t="s">
        <v>250</v>
      </c>
      <c r="AT564" s="198" t="s">
        <v>134</v>
      </c>
      <c r="AU564" s="198" t="s">
        <v>88</v>
      </c>
      <c r="AY564" s="19" t="s">
        <v>131</v>
      </c>
      <c r="BE564" s="199">
        <f>IF(N564="základní",J564,0)</f>
        <v>0</v>
      </c>
      <c r="BF564" s="199">
        <f>IF(N564="snížená",J564,0)</f>
        <v>0</v>
      </c>
      <c r="BG564" s="199">
        <f>IF(N564="zákl. přenesená",J564,0)</f>
        <v>0</v>
      </c>
      <c r="BH564" s="199">
        <f>IF(N564="sníž. přenesená",J564,0)</f>
        <v>0</v>
      </c>
      <c r="BI564" s="199">
        <f>IF(N564="nulová",J564,0)</f>
        <v>0</v>
      </c>
      <c r="BJ564" s="19" t="s">
        <v>86</v>
      </c>
      <c r="BK564" s="199">
        <f>ROUND(I564*H564,2)</f>
        <v>0</v>
      </c>
      <c r="BL564" s="19" t="s">
        <v>250</v>
      </c>
      <c r="BM564" s="198" t="s">
        <v>752</v>
      </c>
    </row>
    <row r="565" s="2" customFormat="1" ht="21.75" customHeight="1">
      <c r="A565" s="38"/>
      <c r="B565" s="185"/>
      <c r="C565" s="186" t="s">
        <v>753</v>
      </c>
      <c r="D565" s="186" t="s">
        <v>134</v>
      </c>
      <c r="E565" s="187" t="s">
        <v>754</v>
      </c>
      <c r="F565" s="188" t="s">
        <v>755</v>
      </c>
      <c r="G565" s="189" t="s">
        <v>137</v>
      </c>
      <c r="H565" s="190">
        <v>34.240000000000002</v>
      </c>
      <c r="I565" s="191"/>
      <c r="J565" s="192">
        <f>ROUND(I565*H565,2)</f>
        <v>0</v>
      </c>
      <c r="K565" s="193"/>
      <c r="L565" s="39"/>
      <c r="M565" s="194" t="s">
        <v>1</v>
      </c>
      <c r="N565" s="195" t="s">
        <v>43</v>
      </c>
      <c r="O565" s="77"/>
      <c r="P565" s="196">
        <f>O565*H565</f>
        <v>0</v>
      </c>
      <c r="Q565" s="196">
        <v>0.00012</v>
      </c>
      <c r="R565" s="196">
        <f>Q565*H565</f>
        <v>0.0041088000000000001</v>
      </c>
      <c r="S565" s="196">
        <v>0</v>
      </c>
      <c r="T565" s="197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198" t="s">
        <v>250</v>
      </c>
      <c r="AT565" s="198" t="s">
        <v>134</v>
      </c>
      <c r="AU565" s="198" t="s">
        <v>88</v>
      </c>
      <c r="AY565" s="19" t="s">
        <v>131</v>
      </c>
      <c r="BE565" s="199">
        <f>IF(N565="základní",J565,0)</f>
        <v>0</v>
      </c>
      <c r="BF565" s="199">
        <f>IF(N565="snížená",J565,0)</f>
        <v>0</v>
      </c>
      <c r="BG565" s="199">
        <f>IF(N565="zákl. přenesená",J565,0)</f>
        <v>0</v>
      </c>
      <c r="BH565" s="199">
        <f>IF(N565="sníž. přenesená",J565,0)</f>
        <v>0</v>
      </c>
      <c r="BI565" s="199">
        <f>IF(N565="nulová",J565,0)</f>
        <v>0</v>
      </c>
      <c r="BJ565" s="19" t="s">
        <v>86</v>
      </c>
      <c r="BK565" s="199">
        <f>ROUND(I565*H565,2)</f>
        <v>0</v>
      </c>
      <c r="BL565" s="19" t="s">
        <v>250</v>
      </c>
      <c r="BM565" s="198" t="s">
        <v>756</v>
      </c>
    </row>
    <row r="566" s="2" customFormat="1" ht="21.75" customHeight="1">
      <c r="A566" s="38"/>
      <c r="B566" s="185"/>
      <c r="C566" s="186" t="s">
        <v>757</v>
      </c>
      <c r="D566" s="186" t="s">
        <v>134</v>
      </c>
      <c r="E566" s="187" t="s">
        <v>758</v>
      </c>
      <c r="F566" s="188" t="s">
        <v>759</v>
      </c>
      <c r="G566" s="189" t="s">
        <v>137</v>
      </c>
      <c r="H566" s="190">
        <v>34.240000000000002</v>
      </c>
      <c r="I566" s="191"/>
      <c r="J566" s="192">
        <f>ROUND(I566*H566,2)</f>
        <v>0</v>
      </c>
      <c r="K566" s="193"/>
      <c r="L566" s="39"/>
      <c r="M566" s="194" t="s">
        <v>1</v>
      </c>
      <c r="N566" s="195" t="s">
        <v>43</v>
      </c>
      <c r="O566" s="77"/>
      <c r="P566" s="196">
        <f>O566*H566</f>
        <v>0</v>
      </c>
      <c r="Q566" s="196">
        <v>0.00012</v>
      </c>
      <c r="R566" s="196">
        <f>Q566*H566</f>
        <v>0.0041088000000000001</v>
      </c>
      <c r="S566" s="196">
        <v>0</v>
      </c>
      <c r="T566" s="197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98" t="s">
        <v>250</v>
      </c>
      <c r="AT566" s="198" t="s">
        <v>134</v>
      </c>
      <c r="AU566" s="198" t="s">
        <v>88</v>
      </c>
      <c r="AY566" s="19" t="s">
        <v>131</v>
      </c>
      <c r="BE566" s="199">
        <f>IF(N566="základní",J566,0)</f>
        <v>0</v>
      </c>
      <c r="BF566" s="199">
        <f>IF(N566="snížená",J566,0)</f>
        <v>0</v>
      </c>
      <c r="BG566" s="199">
        <f>IF(N566="zákl. přenesená",J566,0)</f>
        <v>0</v>
      </c>
      <c r="BH566" s="199">
        <f>IF(N566="sníž. přenesená",J566,0)</f>
        <v>0</v>
      </c>
      <c r="BI566" s="199">
        <f>IF(N566="nulová",J566,0)</f>
        <v>0</v>
      </c>
      <c r="BJ566" s="19" t="s">
        <v>86</v>
      </c>
      <c r="BK566" s="199">
        <f>ROUND(I566*H566,2)</f>
        <v>0</v>
      </c>
      <c r="BL566" s="19" t="s">
        <v>250</v>
      </c>
      <c r="BM566" s="198" t="s">
        <v>760</v>
      </c>
    </row>
    <row r="567" s="2" customFormat="1" ht="21.75" customHeight="1">
      <c r="A567" s="38"/>
      <c r="B567" s="185"/>
      <c r="C567" s="186" t="s">
        <v>761</v>
      </c>
      <c r="D567" s="186" t="s">
        <v>134</v>
      </c>
      <c r="E567" s="187" t="s">
        <v>762</v>
      </c>
      <c r="F567" s="188" t="s">
        <v>763</v>
      </c>
      <c r="G567" s="189" t="s">
        <v>137</v>
      </c>
      <c r="H567" s="190">
        <v>12.158</v>
      </c>
      <c r="I567" s="191"/>
      <c r="J567" s="192">
        <f>ROUND(I567*H567,2)</f>
        <v>0</v>
      </c>
      <c r="K567" s="193"/>
      <c r="L567" s="39"/>
      <c r="M567" s="194" t="s">
        <v>1</v>
      </c>
      <c r="N567" s="195" t="s">
        <v>43</v>
      </c>
      <c r="O567" s="77"/>
      <c r="P567" s="196">
        <f>O567*H567</f>
        <v>0</v>
      </c>
      <c r="Q567" s="196">
        <v>0</v>
      </c>
      <c r="R567" s="196">
        <f>Q567*H567</f>
        <v>0</v>
      </c>
      <c r="S567" s="196">
        <v>0</v>
      </c>
      <c r="T567" s="197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98" t="s">
        <v>250</v>
      </c>
      <c r="AT567" s="198" t="s">
        <v>134</v>
      </c>
      <c r="AU567" s="198" t="s">
        <v>88</v>
      </c>
      <c r="AY567" s="19" t="s">
        <v>131</v>
      </c>
      <c r="BE567" s="199">
        <f>IF(N567="základní",J567,0)</f>
        <v>0</v>
      </c>
      <c r="BF567" s="199">
        <f>IF(N567="snížená",J567,0)</f>
        <v>0</v>
      </c>
      <c r="BG567" s="199">
        <f>IF(N567="zákl. přenesená",J567,0)</f>
        <v>0</v>
      </c>
      <c r="BH567" s="199">
        <f>IF(N567="sníž. přenesená",J567,0)</f>
        <v>0</v>
      </c>
      <c r="BI567" s="199">
        <f>IF(N567="nulová",J567,0)</f>
        <v>0</v>
      </c>
      <c r="BJ567" s="19" t="s">
        <v>86</v>
      </c>
      <c r="BK567" s="199">
        <f>ROUND(I567*H567,2)</f>
        <v>0</v>
      </c>
      <c r="BL567" s="19" t="s">
        <v>250</v>
      </c>
      <c r="BM567" s="198" t="s">
        <v>764</v>
      </c>
    </row>
    <row r="568" s="13" customFormat="1">
      <c r="A568" s="13"/>
      <c r="B568" s="200"/>
      <c r="C568" s="13"/>
      <c r="D568" s="201" t="s">
        <v>140</v>
      </c>
      <c r="E568" s="202" t="s">
        <v>1</v>
      </c>
      <c r="F568" s="203" t="s">
        <v>765</v>
      </c>
      <c r="G568" s="13"/>
      <c r="H568" s="204">
        <v>12.158</v>
      </c>
      <c r="I568" s="205"/>
      <c r="J568" s="13"/>
      <c r="K568" s="13"/>
      <c r="L568" s="200"/>
      <c r="M568" s="206"/>
      <c r="N568" s="207"/>
      <c r="O568" s="207"/>
      <c r="P568" s="207"/>
      <c r="Q568" s="207"/>
      <c r="R568" s="207"/>
      <c r="S568" s="207"/>
      <c r="T568" s="20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02" t="s">
        <v>140</v>
      </c>
      <c r="AU568" s="202" t="s">
        <v>88</v>
      </c>
      <c r="AV568" s="13" t="s">
        <v>88</v>
      </c>
      <c r="AW568" s="13" t="s">
        <v>34</v>
      </c>
      <c r="AX568" s="13" t="s">
        <v>86</v>
      </c>
      <c r="AY568" s="202" t="s">
        <v>131</v>
      </c>
    </row>
    <row r="569" s="2" customFormat="1" ht="21.75" customHeight="1">
      <c r="A569" s="38"/>
      <c r="B569" s="185"/>
      <c r="C569" s="186" t="s">
        <v>766</v>
      </c>
      <c r="D569" s="186" t="s">
        <v>134</v>
      </c>
      <c r="E569" s="187" t="s">
        <v>767</v>
      </c>
      <c r="F569" s="188" t="s">
        <v>768</v>
      </c>
      <c r="G569" s="189" t="s">
        <v>137</v>
      </c>
      <c r="H569" s="190">
        <v>12.158</v>
      </c>
      <c r="I569" s="191"/>
      <c r="J569" s="192">
        <f>ROUND(I569*H569,2)</f>
        <v>0</v>
      </c>
      <c r="K569" s="193"/>
      <c r="L569" s="39"/>
      <c r="M569" s="194" t="s">
        <v>1</v>
      </c>
      <c r="N569" s="195" t="s">
        <v>43</v>
      </c>
      <c r="O569" s="77"/>
      <c r="P569" s="196">
        <f>O569*H569</f>
        <v>0</v>
      </c>
      <c r="Q569" s="196">
        <v>0.00010000000000000001</v>
      </c>
      <c r="R569" s="196">
        <f>Q569*H569</f>
        <v>0.0012158</v>
      </c>
      <c r="S569" s="196">
        <v>0</v>
      </c>
      <c r="T569" s="197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198" t="s">
        <v>250</v>
      </c>
      <c r="AT569" s="198" t="s">
        <v>134</v>
      </c>
      <c r="AU569" s="198" t="s">
        <v>88</v>
      </c>
      <c r="AY569" s="19" t="s">
        <v>131</v>
      </c>
      <c r="BE569" s="199">
        <f>IF(N569="základní",J569,0)</f>
        <v>0</v>
      </c>
      <c r="BF569" s="199">
        <f>IF(N569="snížená",J569,0)</f>
        <v>0</v>
      </c>
      <c r="BG569" s="199">
        <f>IF(N569="zákl. přenesená",J569,0)</f>
        <v>0</v>
      </c>
      <c r="BH569" s="199">
        <f>IF(N569="sníž. přenesená",J569,0)</f>
        <v>0</v>
      </c>
      <c r="BI569" s="199">
        <f>IF(N569="nulová",J569,0)</f>
        <v>0</v>
      </c>
      <c r="BJ569" s="19" t="s">
        <v>86</v>
      </c>
      <c r="BK569" s="199">
        <f>ROUND(I569*H569,2)</f>
        <v>0</v>
      </c>
      <c r="BL569" s="19" t="s">
        <v>250</v>
      </c>
      <c r="BM569" s="198" t="s">
        <v>769</v>
      </c>
    </row>
    <row r="570" s="2" customFormat="1" ht="16.5" customHeight="1">
      <c r="A570" s="38"/>
      <c r="B570" s="185"/>
      <c r="C570" s="186" t="s">
        <v>770</v>
      </c>
      <c r="D570" s="186" t="s">
        <v>134</v>
      </c>
      <c r="E570" s="187" t="s">
        <v>771</v>
      </c>
      <c r="F570" s="188" t="s">
        <v>772</v>
      </c>
      <c r="G570" s="189" t="s">
        <v>137</v>
      </c>
      <c r="H570" s="190">
        <v>12.158</v>
      </c>
      <c r="I570" s="191"/>
      <c r="J570" s="192">
        <f>ROUND(I570*H570,2)</f>
        <v>0</v>
      </c>
      <c r="K570" s="193"/>
      <c r="L570" s="39"/>
      <c r="M570" s="194" t="s">
        <v>1</v>
      </c>
      <c r="N570" s="195" t="s">
        <v>43</v>
      </c>
      <c r="O570" s="77"/>
      <c r="P570" s="196">
        <f>O570*H570</f>
        <v>0</v>
      </c>
      <c r="Q570" s="196">
        <v>6.9999999999999994E-05</v>
      </c>
      <c r="R570" s="196">
        <f>Q570*H570</f>
        <v>0.00085105999999999984</v>
      </c>
      <c r="S570" s="196">
        <v>0</v>
      </c>
      <c r="T570" s="197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198" t="s">
        <v>250</v>
      </c>
      <c r="AT570" s="198" t="s">
        <v>134</v>
      </c>
      <c r="AU570" s="198" t="s">
        <v>88</v>
      </c>
      <c r="AY570" s="19" t="s">
        <v>131</v>
      </c>
      <c r="BE570" s="199">
        <f>IF(N570="základní",J570,0)</f>
        <v>0</v>
      </c>
      <c r="BF570" s="199">
        <f>IF(N570="snížená",J570,0)</f>
        <v>0</v>
      </c>
      <c r="BG570" s="199">
        <f>IF(N570="zákl. přenesená",J570,0)</f>
        <v>0</v>
      </c>
      <c r="BH570" s="199">
        <f>IF(N570="sníž. přenesená",J570,0)</f>
        <v>0</v>
      </c>
      <c r="BI570" s="199">
        <f>IF(N570="nulová",J570,0)</f>
        <v>0</v>
      </c>
      <c r="BJ570" s="19" t="s">
        <v>86</v>
      </c>
      <c r="BK570" s="199">
        <f>ROUND(I570*H570,2)</f>
        <v>0</v>
      </c>
      <c r="BL570" s="19" t="s">
        <v>250</v>
      </c>
      <c r="BM570" s="198" t="s">
        <v>773</v>
      </c>
    </row>
    <row r="571" s="12" customFormat="1" ht="22.8" customHeight="1">
      <c r="A571" s="12"/>
      <c r="B571" s="172"/>
      <c r="C571" s="12"/>
      <c r="D571" s="173" t="s">
        <v>77</v>
      </c>
      <c r="E571" s="183" t="s">
        <v>774</v>
      </c>
      <c r="F571" s="183" t="s">
        <v>775</v>
      </c>
      <c r="G571" s="12"/>
      <c r="H571" s="12"/>
      <c r="I571" s="175"/>
      <c r="J571" s="184">
        <f>BK571</f>
        <v>0</v>
      </c>
      <c r="K571" s="12"/>
      <c r="L571" s="172"/>
      <c r="M571" s="177"/>
      <c r="N571" s="178"/>
      <c r="O571" s="178"/>
      <c r="P571" s="179">
        <f>SUM(P572:P607)</f>
        <v>0</v>
      </c>
      <c r="Q571" s="178"/>
      <c r="R571" s="179">
        <f>SUM(R572:R607)</f>
        <v>0.17224230000000002</v>
      </c>
      <c r="S571" s="178"/>
      <c r="T571" s="180">
        <f>SUM(T572:T607)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173" t="s">
        <v>88</v>
      </c>
      <c r="AT571" s="181" t="s">
        <v>77</v>
      </c>
      <c r="AU571" s="181" t="s">
        <v>86</v>
      </c>
      <c r="AY571" s="173" t="s">
        <v>131</v>
      </c>
      <c r="BK571" s="182">
        <f>SUM(BK572:BK607)</f>
        <v>0</v>
      </c>
    </row>
    <row r="572" s="2" customFormat="1" ht="21.75" customHeight="1">
      <c r="A572" s="38"/>
      <c r="B572" s="185"/>
      <c r="C572" s="186" t="s">
        <v>776</v>
      </c>
      <c r="D572" s="186" t="s">
        <v>134</v>
      </c>
      <c r="E572" s="187" t="s">
        <v>777</v>
      </c>
      <c r="F572" s="188" t="s">
        <v>778</v>
      </c>
      <c r="G572" s="189" t="s">
        <v>137</v>
      </c>
      <c r="H572" s="190">
        <v>408.92099999999999</v>
      </c>
      <c r="I572" s="191"/>
      <c r="J572" s="192">
        <f>ROUND(I572*H572,2)</f>
        <v>0</v>
      </c>
      <c r="K572" s="193"/>
      <c r="L572" s="39"/>
      <c r="M572" s="194" t="s">
        <v>1</v>
      </c>
      <c r="N572" s="195" t="s">
        <v>43</v>
      </c>
      <c r="O572" s="77"/>
      <c r="P572" s="196">
        <f>O572*H572</f>
        <v>0</v>
      </c>
      <c r="Q572" s="196">
        <v>0.00020000000000000001</v>
      </c>
      <c r="R572" s="196">
        <f>Q572*H572</f>
        <v>0.081784200000000001</v>
      </c>
      <c r="S572" s="196">
        <v>0</v>
      </c>
      <c r="T572" s="197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198" t="s">
        <v>250</v>
      </c>
      <c r="AT572" s="198" t="s">
        <v>134</v>
      </c>
      <c r="AU572" s="198" t="s">
        <v>88</v>
      </c>
      <c r="AY572" s="19" t="s">
        <v>131</v>
      </c>
      <c r="BE572" s="199">
        <f>IF(N572="základní",J572,0)</f>
        <v>0</v>
      </c>
      <c r="BF572" s="199">
        <f>IF(N572="snížená",J572,0)</f>
        <v>0</v>
      </c>
      <c r="BG572" s="199">
        <f>IF(N572="zákl. přenesená",J572,0)</f>
        <v>0</v>
      </c>
      <c r="BH572" s="199">
        <f>IF(N572="sníž. přenesená",J572,0)</f>
        <v>0</v>
      </c>
      <c r="BI572" s="199">
        <f>IF(N572="nulová",J572,0)</f>
        <v>0</v>
      </c>
      <c r="BJ572" s="19" t="s">
        <v>86</v>
      </c>
      <c r="BK572" s="199">
        <f>ROUND(I572*H572,2)</f>
        <v>0</v>
      </c>
      <c r="BL572" s="19" t="s">
        <v>250</v>
      </c>
      <c r="BM572" s="198" t="s">
        <v>779</v>
      </c>
    </row>
    <row r="573" s="15" customFormat="1">
      <c r="A573" s="15"/>
      <c r="B573" s="217"/>
      <c r="C573" s="15"/>
      <c r="D573" s="201" t="s">
        <v>140</v>
      </c>
      <c r="E573" s="218" t="s">
        <v>1</v>
      </c>
      <c r="F573" s="219" t="s">
        <v>780</v>
      </c>
      <c r="G573" s="15"/>
      <c r="H573" s="218" t="s">
        <v>1</v>
      </c>
      <c r="I573" s="220"/>
      <c r="J573" s="15"/>
      <c r="K573" s="15"/>
      <c r="L573" s="217"/>
      <c r="M573" s="221"/>
      <c r="N573" s="222"/>
      <c r="O573" s="222"/>
      <c r="P573" s="222"/>
      <c r="Q573" s="222"/>
      <c r="R573" s="222"/>
      <c r="S573" s="222"/>
      <c r="T573" s="223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18" t="s">
        <v>140</v>
      </c>
      <c r="AU573" s="218" t="s">
        <v>88</v>
      </c>
      <c r="AV573" s="15" t="s">
        <v>86</v>
      </c>
      <c r="AW573" s="15" t="s">
        <v>34</v>
      </c>
      <c r="AX573" s="15" t="s">
        <v>78</v>
      </c>
      <c r="AY573" s="218" t="s">
        <v>131</v>
      </c>
    </row>
    <row r="574" s="13" customFormat="1">
      <c r="A574" s="13"/>
      <c r="B574" s="200"/>
      <c r="C574" s="13"/>
      <c r="D574" s="201" t="s">
        <v>140</v>
      </c>
      <c r="E574" s="202" t="s">
        <v>1</v>
      </c>
      <c r="F574" s="203" t="s">
        <v>781</v>
      </c>
      <c r="G574" s="13"/>
      <c r="H574" s="204">
        <v>37.473999999999997</v>
      </c>
      <c r="I574" s="205"/>
      <c r="J574" s="13"/>
      <c r="K574" s="13"/>
      <c r="L574" s="200"/>
      <c r="M574" s="206"/>
      <c r="N574" s="207"/>
      <c r="O574" s="207"/>
      <c r="P574" s="207"/>
      <c r="Q574" s="207"/>
      <c r="R574" s="207"/>
      <c r="S574" s="207"/>
      <c r="T574" s="20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02" t="s">
        <v>140</v>
      </c>
      <c r="AU574" s="202" t="s">
        <v>88</v>
      </c>
      <c r="AV574" s="13" t="s">
        <v>88</v>
      </c>
      <c r="AW574" s="13" t="s">
        <v>34</v>
      </c>
      <c r="AX574" s="13" t="s">
        <v>78</v>
      </c>
      <c r="AY574" s="202" t="s">
        <v>131</v>
      </c>
    </row>
    <row r="575" s="15" customFormat="1">
      <c r="A575" s="15"/>
      <c r="B575" s="217"/>
      <c r="C575" s="15"/>
      <c r="D575" s="201" t="s">
        <v>140</v>
      </c>
      <c r="E575" s="218" t="s">
        <v>1</v>
      </c>
      <c r="F575" s="219" t="s">
        <v>153</v>
      </c>
      <c r="G575" s="15"/>
      <c r="H575" s="218" t="s">
        <v>1</v>
      </c>
      <c r="I575" s="220"/>
      <c r="J575" s="15"/>
      <c r="K575" s="15"/>
      <c r="L575" s="217"/>
      <c r="M575" s="221"/>
      <c r="N575" s="222"/>
      <c r="O575" s="222"/>
      <c r="P575" s="222"/>
      <c r="Q575" s="222"/>
      <c r="R575" s="222"/>
      <c r="S575" s="222"/>
      <c r="T575" s="223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18" t="s">
        <v>140</v>
      </c>
      <c r="AU575" s="218" t="s">
        <v>88</v>
      </c>
      <c r="AV575" s="15" t="s">
        <v>86</v>
      </c>
      <c r="AW575" s="15" t="s">
        <v>34</v>
      </c>
      <c r="AX575" s="15" t="s">
        <v>78</v>
      </c>
      <c r="AY575" s="218" t="s">
        <v>131</v>
      </c>
    </row>
    <row r="576" s="13" customFormat="1">
      <c r="A576" s="13"/>
      <c r="B576" s="200"/>
      <c r="C576" s="13"/>
      <c r="D576" s="201" t="s">
        <v>140</v>
      </c>
      <c r="E576" s="202" t="s">
        <v>1</v>
      </c>
      <c r="F576" s="203" t="s">
        <v>782</v>
      </c>
      <c r="G576" s="13"/>
      <c r="H576" s="204">
        <v>9.5340000000000007</v>
      </c>
      <c r="I576" s="205"/>
      <c r="J576" s="13"/>
      <c r="K576" s="13"/>
      <c r="L576" s="200"/>
      <c r="M576" s="206"/>
      <c r="N576" s="207"/>
      <c r="O576" s="207"/>
      <c r="P576" s="207"/>
      <c r="Q576" s="207"/>
      <c r="R576" s="207"/>
      <c r="S576" s="207"/>
      <c r="T576" s="20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02" t="s">
        <v>140</v>
      </c>
      <c r="AU576" s="202" t="s">
        <v>88</v>
      </c>
      <c r="AV576" s="13" t="s">
        <v>88</v>
      </c>
      <c r="AW576" s="13" t="s">
        <v>34</v>
      </c>
      <c r="AX576" s="13" t="s">
        <v>78</v>
      </c>
      <c r="AY576" s="202" t="s">
        <v>131</v>
      </c>
    </row>
    <row r="577" s="15" customFormat="1">
      <c r="A577" s="15"/>
      <c r="B577" s="217"/>
      <c r="C577" s="15"/>
      <c r="D577" s="201" t="s">
        <v>140</v>
      </c>
      <c r="E577" s="218" t="s">
        <v>1</v>
      </c>
      <c r="F577" s="219" t="s">
        <v>155</v>
      </c>
      <c r="G577" s="15"/>
      <c r="H577" s="218" t="s">
        <v>1</v>
      </c>
      <c r="I577" s="220"/>
      <c r="J577" s="15"/>
      <c r="K577" s="15"/>
      <c r="L577" s="217"/>
      <c r="M577" s="221"/>
      <c r="N577" s="222"/>
      <c r="O577" s="222"/>
      <c r="P577" s="222"/>
      <c r="Q577" s="222"/>
      <c r="R577" s="222"/>
      <c r="S577" s="222"/>
      <c r="T577" s="223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18" t="s">
        <v>140</v>
      </c>
      <c r="AU577" s="218" t="s">
        <v>88</v>
      </c>
      <c r="AV577" s="15" t="s">
        <v>86</v>
      </c>
      <c r="AW577" s="15" t="s">
        <v>34</v>
      </c>
      <c r="AX577" s="15" t="s">
        <v>78</v>
      </c>
      <c r="AY577" s="218" t="s">
        <v>131</v>
      </c>
    </row>
    <row r="578" s="13" customFormat="1">
      <c r="A578" s="13"/>
      <c r="B578" s="200"/>
      <c r="C578" s="13"/>
      <c r="D578" s="201" t="s">
        <v>140</v>
      </c>
      <c r="E578" s="202" t="s">
        <v>1</v>
      </c>
      <c r="F578" s="203" t="s">
        <v>783</v>
      </c>
      <c r="G578" s="13"/>
      <c r="H578" s="204">
        <v>11.166</v>
      </c>
      <c r="I578" s="205"/>
      <c r="J578" s="13"/>
      <c r="K578" s="13"/>
      <c r="L578" s="200"/>
      <c r="M578" s="206"/>
      <c r="N578" s="207"/>
      <c r="O578" s="207"/>
      <c r="P578" s="207"/>
      <c r="Q578" s="207"/>
      <c r="R578" s="207"/>
      <c r="S578" s="207"/>
      <c r="T578" s="20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02" t="s">
        <v>140</v>
      </c>
      <c r="AU578" s="202" t="s">
        <v>88</v>
      </c>
      <c r="AV578" s="13" t="s">
        <v>88</v>
      </c>
      <c r="AW578" s="13" t="s">
        <v>34</v>
      </c>
      <c r="AX578" s="13" t="s">
        <v>78</v>
      </c>
      <c r="AY578" s="202" t="s">
        <v>131</v>
      </c>
    </row>
    <row r="579" s="13" customFormat="1">
      <c r="A579" s="13"/>
      <c r="B579" s="200"/>
      <c r="C579" s="13"/>
      <c r="D579" s="201" t="s">
        <v>140</v>
      </c>
      <c r="E579" s="202" t="s">
        <v>1</v>
      </c>
      <c r="F579" s="203" t="s">
        <v>784</v>
      </c>
      <c r="G579" s="13"/>
      <c r="H579" s="204">
        <v>5.7119999999999997</v>
      </c>
      <c r="I579" s="205"/>
      <c r="J579" s="13"/>
      <c r="K579" s="13"/>
      <c r="L579" s="200"/>
      <c r="M579" s="206"/>
      <c r="N579" s="207"/>
      <c r="O579" s="207"/>
      <c r="P579" s="207"/>
      <c r="Q579" s="207"/>
      <c r="R579" s="207"/>
      <c r="S579" s="207"/>
      <c r="T579" s="20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02" t="s">
        <v>140</v>
      </c>
      <c r="AU579" s="202" t="s">
        <v>88</v>
      </c>
      <c r="AV579" s="13" t="s">
        <v>88</v>
      </c>
      <c r="AW579" s="13" t="s">
        <v>34</v>
      </c>
      <c r="AX579" s="13" t="s">
        <v>78</v>
      </c>
      <c r="AY579" s="202" t="s">
        <v>131</v>
      </c>
    </row>
    <row r="580" s="15" customFormat="1">
      <c r="A580" s="15"/>
      <c r="B580" s="217"/>
      <c r="C580" s="15"/>
      <c r="D580" s="201" t="s">
        <v>140</v>
      </c>
      <c r="E580" s="218" t="s">
        <v>1</v>
      </c>
      <c r="F580" s="219" t="s">
        <v>785</v>
      </c>
      <c r="G580" s="15"/>
      <c r="H580" s="218" t="s">
        <v>1</v>
      </c>
      <c r="I580" s="220"/>
      <c r="J580" s="15"/>
      <c r="K580" s="15"/>
      <c r="L580" s="217"/>
      <c r="M580" s="221"/>
      <c r="N580" s="222"/>
      <c r="O580" s="222"/>
      <c r="P580" s="222"/>
      <c r="Q580" s="222"/>
      <c r="R580" s="222"/>
      <c r="S580" s="222"/>
      <c r="T580" s="223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18" t="s">
        <v>140</v>
      </c>
      <c r="AU580" s="218" t="s">
        <v>88</v>
      </c>
      <c r="AV580" s="15" t="s">
        <v>86</v>
      </c>
      <c r="AW580" s="15" t="s">
        <v>34</v>
      </c>
      <c r="AX580" s="15" t="s">
        <v>78</v>
      </c>
      <c r="AY580" s="218" t="s">
        <v>131</v>
      </c>
    </row>
    <row r="581" s="13" customFormat="1">
      <c r="A581" s="13"/>
      <c r="B581" s="200"/>
      <c r="C581" s="13"/>
      <c r="D581" s="201" t="s">
        <v>140</v>
      </c>
      <c r="E581" s="202" t="s">
        <v>1</v>
      </c>
      <c r="F581" s="203" t="s">
        <v>786</v>
      </c>
      <c r="G581" s="13"/>
      <c r="H581" s="204">
        <v>49.206000000000003</v>
      </c>
      <c r="I581" s="205"/>
      <c r="J581" s="13"/>
      <c r="K581" s="13"/>
      <c r="L581" s="200"/>
      <c r="M581" s="206"/>
      <c r="N581" s="207"/>
      <c r="O581" s="207"/>
      <c r="P581" s="207"/>
      <c r="Q581" s="207"/>
      <c r="R581" s="207"/>
      <c r="S581" s="207"/>
      <c r="T581" s="20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02" t="s">
        <v>140</v>
      </c>
      <c r="AU581" s="202" t="s">
        <v>88</v>
      </c>
      <c r="AV581" s="13" t="s">
        <v>88</v>
      </c>
      <c r="AW581" s="13" t="s">
        <v>34</v>
      </c>
      <c r="AX581" s="13" t="s">
        <v>78</v>
      </c>
      <c r="AY581" s="202" t="s">
        <v>131</v>
      </c>
    </row>
    <row r="582" s="15" customFormat="1">
      <c r="A582" s="15"/>
      <c r="B582" s="217"/>
      <c r="C582" s="15"/>
      <c r="D582" s="201" t="s">
        <v>140</v>
      </c>
      <c r="E582" s="218" t="s">
        <v>1</v>
      </c>
      <c r="F582" s="219" t="s">
        <v>787</v>
      </c>
      <c r="G582" s="15"/>
      <c r="H582" s="218" t="s">
        <v>1</v>
      </c>
      <c r="I582" s="220"/>
      <c r="J582" s="15"/>
      <c r="K582" s="15"/>
      <c r="L582" s="217"/>
      <c r="M582" s="221"/>
      <c r="N582" s="222"/>
      <c r="O582" s="222"/>
      <c r="P582" s="222"/>
      <c r="Q582" s="222"/>
      <c r="R582" s="222"/>
      <c r="S582" s="222"/>
      <c r="T582" s="223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18" t="s">
        <v>140</v>
      </c>
      <c r="AU582" s="218" t="s">
        <v>88</v>
      </c>
      <c r="AV582" s="15" t="s">
        <v>86</v>
      </c>
      <c r="AW582" s="15" t="s">
        <v>34</v>
      </c>
      <c r="AX582" s="15" t="s">
        <v>78</v>
      </c>
      <c r="AY582" s="218" t="s">
        <v>131</v>
      </c>
    </row>
    <row r="583" s="13" customFormat="1">
      <c r="A583" s="13"/>
      <c r="B583" s="200"/>
      <c r="C583" s="13"/>
      <c r="D583" s="201" t="s">
        <v>140</v>
      </c>
      <c r="E583" s="202" t="s">
        <v>1</v>
      </c>
      <c r="F583" s="203" t="s">
        <v>788</v>
      </c>
      <c r="G583" s="13"/>
      <c r="H583" s="204">
        <v>38.698</v>
      </c>
      <c r="I583" s="205"/>
      <c r="J583" s="13"/>
      <c r="K583" s="13"/>
      <c r="L583" s="200"/>
      <c r="M583" s="206"/>
      <c r="N583" s="207"/>
      <c r="O583" s="207"/>
      <c r="P583" s="207"/>
      <c r="Q583" s="207"/>
      <c r="R583" s="207"/>
      <c r="S583" s="207"/>
      <c r="T583" s="20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02" t="s">
        <v>140</v>
      </c>
      <c r="AU583" s="202" t="s">
        <v>88</v>
      </c>
      <c r="AV583" s="13" t="s">
        <v>88</v>
      </c>
      <c r="AW583" s="13" t="s">
        <v>34</v>
      </c>
      <c r="AX583" s="13" t="s">
        <v>78</v>
      </c>
      <c r="AY583" s="202" t="s">
        <v>131</v>
      </c>
    </row>
    <row r="584" s="15" customFormat="1">
      <c r="A584" s="15"/>
      <c r="B584" s="217"/>
      <c r="C584" s="15"/>
      <c r="D584" s="201" t="s">
        <v>140</v>
      </c>
      <c r="E584" s="218" t="s">
        <v>1</v>
      </c>
      <c r="F584" s="219" t="s">
        <v>789</v>
      </c>
      <c r="G584" s="15"/>
      <c r="H584" s="218" t="s">
        <v>1</v>
      </c>
      <c r="I584" s="220"/>
      <c r="J584" s="15"/>
      <c r="K584" s="15"/>
      <c r="L584" s="217"/>
      <c r="M584" s="221"/>
      <c r="N584" s="222"/>
      <c r="O584" s="222"/>
      <c r="P584" s="222"/>
      <c r="Q584" s="222"/>
      <c r="R584" s="222"/>
      <c r="S584" s="222"/>
      <c r="T584" s="22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18" t="s">
        <v>140</v>
      </c>
      <c r="AU584" s="218" t="s">
        <v>88</v>
      </c>
      <c r="AV584" s="15" t="s">
        <v>86</v>
      </c>
      <c r="AW584" s="15" t="s">
        <v>34</v>
      </c>
      <c r="AX584" s="15" t="s">
        <v>78</v>
      </c>
      <c r="AY584" s="218" t="s">
        <v>131</v>
      </c>
    </row>
    <row r="585" s="13" customFormat="1">
      <c r="A585" s="13"/>
      <c r="B585" s="200"/>
      <c r="C585" s="13"/>
      <c r="D585" s="201" t="s">
        <v>140</v>
      </c>
      <c r="E585" s="202" t="s">
        <v>1</v>
      </c>
      <c r="F585" s="203" t="s">
        <v>788</v>
      </c>
      <c r="G585" s="13"/>
      <c r="H585" s="204">
        <v>38.698</v>
      </c>
      <c r="I585" s="205"/>
      <c r="J585" s="13"/>
      <c r="K585" s="13"/>
      <c r="L585" s="200"/>
      <c r="M585" s="206"/>
      <c r="N585" s="207"/>
      <c r="O585" s="207"/>
      <c r="P585" s="207"/>
      <c r="Q585" s="207"/>
      <c r="R585" s="207"/>
      <c r="S585" s="207"/>
      <c r="T585" s="20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02" t="s">
        <v>140</v>
      </c>
      <c r="AU585" s="202" t="s">
        <v>88</v>
      </c>
      <c r="AV585" s="13" t="s">
        <v>88</v>
      </c>
      <c r="AW585" s="13" t="s">
        <v>34</v>
      </c>
      <c r="AX585" s="13" t="s">
        <v>78</v>
      </c>
      <c r="AY585" s="202" t="s">
        <v>131</v>
      </c>
    </row>
    <row r="586" s="15" customFormat="1">
      <c r="A586" s="15"/>
      <c r="B586" s="217"/>
      <c r="C586" s="15"/>
      <c r="D586" s="201" t="s">
        <v>140</v>
      </c>
      <c r="E586" s="218" t="s">
        <v>1</v>
      </c>
      <c r="F586" s="219" t="s">
        <v>790</v>
      </c>
      <c r="G586" s="15"/>
      <c r="H586" s="218" t="s">
        <v>1</v>
      </c>
      <c r="I586" s="220"/>
      <c r="J586" s="15"/>
      <c r="K586" s="15"/>
      <c r="L586" s="217"/>
      <c r="M586" s="221"/>
      <c r="N586" s="222"/>
      <c r="O586" s="222"/>
      <c r="P586" s="222"/>
      <c r="Q586" s="222"/>
      <c r="R586" s="222"/>
      <c r="S586" s="222"/>
      <c r="T586" s="223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18" t="s">
        <v>140</v>
      </c>
      <c r="AU586" s="218" t="s">
        <v>88</v>
      </c>
      <c r="AV586" s="15" t="s">
        <v>86</v>
      </c>
      <c r="AW586" s="15" t="s">
        <v>34</v>
      </c>
      <c r="AX586" s="15" t="s">
        <v>78</v>
      </c>
      <c r="AY586" s="218" t="s">
        <v>131</v>
      </c>
    </row>
    <row r="587" s="13" customFormat="1">
      <c r="A587" s="13"/>
      <c r="B587" s="200"/>
      <c r="C587" s="13"/>
      <c r="D587" s="201" t="s">
        <v>140</v>
      </c>
      <c r="E587" s="202" t="s">
        <v>1</v>
      </c>
      <c r="F587" s="203" t="s">
        <v>791</v>
      </c>
      <c r="G587" s="13"/>
      <c r="H587" s="204">
        <v>74.447999999999993</v>
      </c>
      <c r="I587" s="205"/>
      <c r="J587" s="13"/>
      <c r="K587" s="13"/>
      <c r="L587" s="200"/>
      <c r="M587" s="206"/>
      <c r="N587" s="207"/>
      <c r="O587" s="207"/>
      <c r="P587" s="207"/>
      <c r="Q587" s="207"/>
      <c r="R587" s="207"/>
      <c r="S587" s="207"/>
      <c r="T587" s="20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02" t="s">
        <v>140</v>
      </c>
      <c r="AU587" s="202" t="s">
        <v>88</v>
      </c>
      <c r="AV587" s="13" t="s">
        <v>88</v>
      </c>
      <c r="AW587" s="13" t="s">
        <v>34</v>
      </c>
      <c r="AX587" s="13" t="s">
        <v>78</v>
      </c>
      <c r="AY587" s="202" t="s">
        <v>131</v>
      </c>
    </row>
    <row r="588" s="15" customFormat="1">
      <c r="A588" s="15"/>
      <c r="B588" s="217"/>
      <c r="C588" s="15"/>
      <c r="D588" s="201" t="s">
        <v>140</v>
      </c>
      <c r="E588" s="218" t="s">
        <v>1</v>
      </c>
      <c r="F588" s="219" t="s">
        <v>643</v>
      </c>
      <c r="G588" s="15"/>
      <c r="H588" s="218" t="s">
        <v>1</v>
      </c>
      <c r="I588" s="220"/>
      <c r="J588" s="15"/>
      <c r="K588" s="15"/>
      <c r="L588" s="217"/>
      <c r="M588" s="221"/>
      <c r="N588" s="222"/>
      <c r="O588" s="222"/>
      <c r="P588" s="222"/>
      <c r="Q588" s="222"/>
      <c r="R588" s="222"/>
      <c r="S588" s="222"/>
      <c r="T588" s="223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18" t="s">
        <v>140</v>
      </c>
      <c r="AU588" s="218" t="s">
        <v>88</v>
      </c>
      <c r="AV588" s="15" t="s">
        <v>86</v>
      </c>
      <c r="AW588" s="15" t="s">
        <v>34</v>
      </c>
      <c r="AX588" s="15" t="s">
        <v>78</v>
      </c>
      <c r="AY588" s="218" t="s">
        <v>131</v>
      </c>
    </row>
    <row r="589" s="13" customFormat="1">
      <c r="A589" s="13"/>
      <c r="B589" s="200"/>
      <c r="C589" s="13"/>
      <c r="D589" s="201" t="s">
        <v>140</v>
      </c>
      <c r="E589" s="202" t="s">
        <v>1</v>
      </c>
      <c r="F589" s="203" t="s">
        <v>792</v>
      </c>
      <c r="G589" s="13"/>
      <c r="H589" s="204">
        <v>25.52</v>
      </c>
      <c r="I589" s="205"/>
      <c r="J589" s="13"/>
      <c r="K589" s="13"/>
      <c r="L589" s="200"/>
      <c r="M589" s="206"/>
      <c r="N589" s="207"/>
      <c r="O589" s="207"/>
      <c r="P589" s="207"/>
      <c r="Q589" s="207"/>
      <c r="R589" s="207"/>
      <c r="S589" s="207"/>
      <c r="T589" s="20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02" t="s">
        <v>140</v>
      </c>
      <c r="AU589" s="202" t="s">
        <v>88</v>
      </c>
      <c r="AV589" s="13" t="s">
        <v>88</v>
      </c>
      <c r="AW589" s="13" t="s">
        <v>34</v>
      </c>
      <c r="AX589" s="13" t="s">
        <v>78</v>
      </c>
      <c r="AY589" s="202" t="s">
        <v>131</v>
      </c>
    </row>
    <row r="590" s="15" customFormat="1">
      <c r="A590" s="15"/>
      <c r="B590" s="217"/>
      <c r="C590" s="15"/>
      <c r="D590" s="201" t="s">
        <v>140</v>
      </c>
      <c r="E590" s="218" t="s">
        <v>1</v>
      </c>
      <c r="F590" s="219" t="s">
        <v>645</v>
      </c>
      <c r="G590" s="15"/>
      <c r="H590" s="218" t="s">
        <v>1</v>
      </c>
      <c r="I590" s="220"/>
      <c r="J590" s="15"/>
      <c r="K590" s="15"/>
      <c r="L590" s="217"/>
      <c r="M590" s="221"/>
      <c r="N590" s="222"/>
      <c r="O590" s="222"/>
      <c r="P590" s="222"/>
      <c r="Q590" s="222"/>
      <c r="R590" s="222"/>
      <c r="S590" s="222"/>
      <c r="T590" s="223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18" t="s">
        <v>140</v>
      </c>
      <c r="AU590" s="218" t="s">
        <v>88</v>
      </c>
      <c r="AV590" s="15" t="s">
        <v>86</v>
      </c>
      <c r="AW590" s="15" t="s">
        <v>34</v>
      </c>
      <c r="AX590" s="15" t="s">
        <v>78</v>
      </c>
      <c r="AY590" s="218" t="s">
        <v>131</v>
      </c>
    </row>
    <row r="591" s="13" customFormat="1">
      <c r="A591" s="13"/>
      <c r="B591" s="200"/>
      <c r="C591" s="13"/>
      <c r="D591" s="201" t="s">
        <v>140</v>
      </c>
      <c r="E591" s="202" t="s">
        <v>1</v>
      </c>
      <c r="F591" s="203" t="s">
        <v>788</v>
      </c>
      <c r="G591" s="13"/>
      <c r="H591" s="204">
        <v>38.698</v>
      </c>
      <c r="I591" s="205"/>
      <c r="J591" s="13"/>
      <c r="K591" s="13"/>
      <c r="L591" s="200"/>
      <c r="M591" s="206"/>
      <c r="N591" s="207"/>
      <c r="O591" s="207"/>
      <c r="P591" s="207"/>
      <c r="Q591" s="207"/>
      <c r="R591" s="207"/>
      <c r="S591" s="207"/>
      <c r="T591" s="20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02" t="s">
        <v>140</v>
      </c>
      <c r="AU591" s="202" t="s">
        <v>88</v>
      </c>
      <c r="AV591" s="13" t="s">
        <v>88</v>
      </c>
      <c r="AW591" s="13" t="s">
        <v>34</v>
      </c>
      <c r="AX591" s="13" t="s">
        <v>78</v>
      </c>
      <c r="AY591" s="202" t="s">
        <v>131</v>
      </c>
    </row>
    <row r="592" s="15" customFormat="1">
      <c r="A592" s="15"/>
      <c r="B592" s="217"/>
      <c r="C592" s="15"/>
      <c r="D592" s="201" t="s">
        <v>140</v>
      </c>
      <c r="E592" s="218" t="s">
        <v>1</v>
      </c>
      <c r="F592" s="219" t="s">
        <v>647</v>
      </c>
      <c r="G592" s="15"/>
      <c r="H592" s="218" t="s">
        <v>1</v>
      </c>
      <c r="I592" s="220"/>
      <c r="J592" s="15"/>
      <c r="K592" s="15"/>
      <c r="L592" s="217"/>
      <c r="M592" s="221"/>
      <c r="N592" s="222"/>
      <c r="O592" s="222"/>
      <c r="P592" s="222"/>
      <c r="Q592" s="222"/>
      <c r="R592" s="222"/>
      <c r="S592" s="222"/>
      <c r="T592" s="223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18" t="s">
        <v>140</v>
      </c>
      <c r="AU592" s="218" t="s">
        <v>88</v>
      </c>
      <c r="AV592" s="15" t="s">
        <v>86</v>
      </c>
      <c r="AW592" s="15" t="s">
        <v>34</v>
      </c>
      <c r="AX592" s="15" t="s">
        <v>78</v>
      </c>
      <c r="AY592" s="218" t="s">
        <v>131</v>
      </c>
    </row>
    <row r="593" s="13" customFormat="1">
      <c r="A593" s="13"/>
      <c r="B593" s="200"/>
      <c r="C593" s="13"/>
      <c r="D593" s="201" t="s">
        <v>140</v>
      </c>
      <c r="E593" s="202" t="s">
        <v>1</v>
      </c>
      <c r="F593" s="203" t="s">
        <v>793</v>
      </c>
      <c r="G593" s="13"/>
      <c r="H593" s="204">
        <v>49.262</v>
      </c>
      <c r="I593" s="205"/>
      <c r="J593" s="13"/>
      <c r="K593" s="13"/>
      <c r="L593" s="200"/>
      <c r="M593" s="206"/>
      <c r="N593" s="207"/>
      <c r="O593" s="207"/>
      <c r="P593" s="207"/>
      <c r="Q593" s="207"/>
      <c r="R593" s="207"/>
      <c r="S593" s="207"/>
      <c r="T593" s="20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02" t="s">
        <v>140</v>
      </c>
      <c r="AU593" s="202" t="s">
        <v>88</v>
      </c>
      <c r="AV593" s="13" t="s">
        <v>88</v>
      </c>
      <c r="AW593" s="13" t="s">
        <v>34</v>
      </c>
      <c r="AX593" s="13" t="s">
        <v>78</v>
      </c>
      <c r="AY593" s="202" t="s">
        <v>131</v>
      </c>
    </row>
    <row r="594" s="15" customFormat="1">
      <c r="A594" s="15"/>
      <c r="B594" s="217"/>
      <c r="C594" s="15"/>
      <c r="D594" s="201" t="s">
        <v>140</v>
      </c>
      <c r="E594" s="218" t="s">
        <v>1</v>
      </c>
      <c r="F594" s="219" t="s">
        <v>158</v>
      </c>
      <c r="G594" s="15"/>
      <c r="H594" s="218" t="s">
        <v>1</v>
      </c>
      <c r="I594" s="220"/>
      <c r="J594" s="15"/>
      <c r="K594" s="15"/>
      <c r="L594" s="217"/>
      <c r="M594" s="221"/>
      <c r="N594" s="222"/>
      <c r="O594" s="222"/>
      <c r="P594" s="222"/>
      <c r="Q594" s="222"/>
      <c r="R594" s="222"/>
      <c r="S594" s="222"/>
      <c r="T594" s="223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18" t="s">
        <v>140</v>
      </c>
      <c r="AU594" s="218" t="s">
        <v>88</v>
      </c>
      <c r="AV594" s="15" t="s">
        <v>86</v>
      </c>
      <c r="AW594" s="15" t="s">
        <v>34</v>
      </c>
      <c r="AX594" s="15" t="s">
        <v>78</v>
      </c>
      <c r="AY594" s="218" t="s">
        <v>131</v>
      </c>
    </row>
    <row r="595" s="13" customFormat="1">
      <c r="A595" s="13"/>
      <c r="B595" s="200"/>
      <c r="C595" s="13"/>
      <c r="D595" s="201" t="s">
        <v>140</v>
      </c>
      <c r="E595" s="202" t="s">
        <v>1</v>
      </c>
      <c r="F595" s="203" t="s">
        <v>794</v>
      </c>
      <c r="G595" s="13"/>
      <c r="H595" s="204">
        <v>11.601000000000001</v>
      </c>
      <c r="I595" s="205"/>
      <c r="J595" s="13"/>
      <c r="K595" s="13"/>
      <c r="L595" s="200"/>
      <c r="M595" s="206"/>
      <c r="N595" s="207"/>
      <c r="O595" s="207"/>
      <c r="P595" s="207"/>
      <c r="Q595" s="207"/>
      <c r="R595" s="207"/>
      <c r="S595" s="207"/>
      <c r="T595" s="20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02" t="s">
        <v>140</v>
      </c>
      <c r="AU595" s="202" t="s">
        <v>88</v>
      </c>
      <c r="AV595" s="13" t="s">
        <v>88</v>
      </c>
      <c r="AW595" s="13" t="s">
        <v>34</v>
      </c>
      <c r="AX595" s="13" t="s">
        <v>78</v>
      </c>
      <c r="AY595" s="202" t="s">
        <v>131</v>
      </c>
    </row>
    <row r="596" s="13" customFormat="1">
      <c r="A596" s="13"/>
      <c r="B596" s="200"/>
      <c r="C596" s="13"/>
      <c r="D596" s="201" t="s">
        <v>140</v>
      </c>
      <c r="E596" s="202" t="s">
        <v>1</v>
      </c>
      <c r="F596" s="203" t="s">
        <v>784</v>
      </c>
      <c r="G596" s="13"/>
      <c r="H596" s="204">
        <v>5.7119999999999997</v>
      </c>
      <c r="I596" s="205"/>
      <c r="J596" s="13"/>
      <c r="K596" s="13"/>
      <c r="L596" s="200"/>
      <c r="M596" s="206"/>
      <c r="N596" s="207"/>
      <c r="O596" s="207"/>
      <c r="P596" s="207"/>
      <c r="Q596" s="207"/>
      <c r="R596" s="207"/>
      <c r="S596" s="207"/>
      <c r="T596" s="20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02" t="s">
        <v>140</v>
      </c>
      <c r="AU596" s="202" t="s">
        <v>88</v>
      </c>
      <c r="AV596" s="13" t="s">
        <v>88</v>
      </c>
      <c r="AW596" s="13" t="s">
        <v>34</v>
      </c>
      <c r="AX596" s="13" t="s">
        <v>78</v>
      </c>
      <c r="AY596" s="202" t="s">
        <v>131</v>
      </c>
    </row>
    <row r="597" s="13" customFormat="1">
      <c r="A597" s="13"/>
      <c r="B597" s="200"/>
      <c r="C597" s="13"/>
      <c r="D597" s="201" t="s">
        <v>140</v>
      </c>
      <c r="E597" s="202" t="s">
        <v>1</v>
      </c>
      <c r="F597" s="203" t="s">
        <v>795</v>
      </c>
      <c r="G597" s="13"/>
      <c r="H597" s="204">
        <v>3.5499999999999998</v>
      </c>
      <c r="I597" s="205"/>
      <c r="J597" s="13"/>
      <c r="K597" s="13"/>
      <c r="L597" s="200"/>
      <c r="M597" s="206"/>
      <c r="N597" s="207"/>
      <c r="O597" s="207"/>
      <c r="P597" s="207"/>
      <c r="Q597" s="207"/>
      <c r="R597" s="207"/>
      <c r="S597" s="207"/>
      <c r="T597" s="20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02" t="s">
        <v>140</v>
      </c>
      <c r="AU597" s="202" t="s">
        <v>88</v>
      </c>
      <c r="AV597" s="13" t="s">
        <v>88</v>
      </c>
      <c r="AW597" s="13" t="s">
        <v>34</v>
      </c>
      <c r="AX597" s="13" t="s">
        <v>78</v>
      </c>
      <c r="AY597" s="202" t="s">
        <v>131</v>
      </c>
    </row>
    <row r="598" s="15" customFormat="1">
      <c r="A598" s="15"/>
      <c r="B598" s="217"/>
      <c r="C598" s="15"/>
      <c r="D598" s="201" t="s">
        <v>140</v>
      </c>
      <c r="E598" s="218" t="s">
        <v>1</v>
      </c>
      <c r="F598" s="219" t="s">
        <v>160</v>
      </c>
      <c r="G598" s="15"/>
      <c r="H598" s="218" t="s">
        <v>1</v>
      </c>
      <c r="I598" s="220"/>
      <c r="J598" s="15"/>
      <c r="K598" s="15"/>
      <c r="L598" s="217"/>
      <c r="M598" s="221"/>
      <c r="N598" s="222"/>
      <c r="O598" s="222"/>
      <c r="P598" s="222"/>
      <c r="Q598" s="222"/>
      <c r="R598" s="222"/>
      <c r="S598" s="222"/>
      <c r="T598" s="223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18" t="s">
        <v>140</v>
      </c>
      <c r="AU598" s="218" t="s">
        <v>88</v>
      </c>
      <c r="AV598" s="15" t="s">
        <v>86</v>
      </c>
      <c r="AW598" s="15" t="s">
        <v>34</v>
      </c>
      <c r="AX598" s="15" t="s">
        <v>78</v>
      </c>
      <c r="AY598" s="218" t="s">
        <v>131</v>
      </c>
    </row>
    <row r="599" s="13" customFormat="1">
      <c r="A599" s="13"/>
      <c r="B599" s="200"/>
      <c r="C599" s="13"/>
      <c r="D599" s="201" t="s">
        <v>140</v>
      </c>
      <c r="E599" s="202" t="s">
        <v>1</v>
      </c>
      <c r="F599" s="203" t="s">
        <v>796</v>
      </c>
      <c r="G599" s="13"/>
      <c r="H599" s="204">
        <v>9.6419999999999995</v>
      </c>
      <c r="I599" s="205"/>
      <c r="J599" s="13"/>
      <c r="K599" s="13"/>
      <c r="L599" s="200"/>
      <c r="M599" s="206"/>
      <c r="N599" s="207"/>
      <c r="O599" s="207"/>
      <c r="P599" s="207"/>
      <c r="Q599" s="207"/>
      <c r="R599" s="207"/>
      <c r="S599" s="207"/>
      <c r="T599" s="20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02" t="s">
        <v>140</v>
      </c>
      <c r="AU599" s="202" t="s">
        <v>88</v>
      </c>
      <c r="AV599" s="13" t="s">
        <v>88</v>
      </c>
      <c r="AW599" s="13" t="s">
        <v>34</v>
      </c>
      <c r="AX599" s="13" t="s">
        <v>78</v>
      </c>
      <c r="AY599" s="202" t="s">
        <v>131</v>
      </c>
    </row>
    <row r="600" s="14" customFormat="1">
      <c r="A600" s="14"/>
      <c r="B600" s="209"/>
      <c r="C600" s="14"/>
      <c r="D600" s="201" t="s">
        <v>140</v>
      </c>
      <c r="E600" s="210" t="s">
        <v>1</v>
      </c>
      <c r="F600" s="211" t="s">
        <v>144</v>
      </c>
      <c r="G600" s="14"/>
      <c r="H600" s="212">
        <v>408.92099999999994</v>
      </c>
      <c r="I600" s="213"/>
      <c r="J600" s="14"/>
      <c r="K600" s="14"/>
      <c r="L600" s="209"/>
      <c r="M600" s="214"/>
      <c r="N600" s="215"/>
      <c r="O600" s="215"/>
      <c r="P600" s="215"/>
      <c r="Q600" s="215"/>
      <c r="R600" s="215"/>
      <c r="S600" s="215"/>
      <c r="T600" s="21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10" t="s">
        <v>140</v>
      </c>
      <c r="AU600" s="210" t="s">
        <v>88</v>
      </c>
      <c r="AV600" s="14" t="s">
        <v>138</v>
      </c>
      <c r="AW600" s="14" t="s">
        <v>34</v>
      </c>
      <c r="AX600" s="14" t="s">
        <v>86</v>
      </c>
      <c r="AY600" s="210" t="s">
        <v>131</v>
      </c>
    </row>
    <row r="601" s="2" customFormat="1" ht="21.75" customHeight="1">
      <c r="A601" s="38"/>
      <c r="B601" s="185"/>
      <c r="C601" s="186" t="s">
        <v>797</v>
      </c>
      <c r="D601" s="186" t="s">
        <v>134</v>
      </c>
      <c r="E601" s="187" t="s">
        <v>798</v>
      </c>
      <c r="F601" s="188" t="s">
        <v>799</v>
      </c>
      <c r="G601" s="189" t="s">
        <v>137</v>
      </c>
      <c r="H601" s="190">
        <v>408.92099999999999</v>
      </c>
      <c r="I601" s="191"/>
      <c r="J601" s="192">
        <f>ROUND(I601*H601,2)</f>
        <v>0</v>
      </c>
      <c r="K601" s="193"/>
      <c r="L601" s="39"/>
      <c r="M601" s="194" t="s">
        <v>1</v>
      </c>
      <c r="N601" s="195" t="s">
        <v>43</v>
      </c>
      <c r="O601" s="77"/>
      <c r="P601" s="196">
        <f>O601*H601</f>
        <v>0</v>
      </c>
      <c r="Q601" s="196">
        <v>0.00010000000000000001</v>
      </c>
      <c r="R601" s="196">
        <f>Q601*H601</f>
        <v>0.040892100000000001</v>
      </c>
      <c r="S601" s="196">
        <v>0</v>
      </c>
      <c r="T601" s="197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198" t="s">
        <v>250</v>
      </c>
      <c r="AT601" s="198" t="s">
        <v>134</v>
      </c>
      <c r="AU601" s="198" t="s">
        <v>88</v>
      </c>
      <c r="AY601" s="19" t="s">
        <v>131</v>
      </c>
      <c r="BE601" s="199">
        <f>IF(N601="základní",J601,0)</f>
        <v>0</v>
      </c>
      <c r="BF601" s="199">
        <f>IF(N601="snížená",J601,0)</f>
        <v>0</v>
      </c>
      <c r="BG601" s="199">
        <f>IF(N601="zákl. přenesená",J601,0)</f>
        <v>0</v>
      </c>
      <c r="BH601" s="199">
        <f>IF(N601="sníž. přenesená",J601,0)</f>
        <v>0</v>
      </c>
      <c r="BI601" s="199">
        <f>IF(N601="nulová",J601,0)</f>
        <v>0</v>
      </c>
      <c r="BJ601" s="19" t="s">
        <v>86</v>
      </c>
      <c r="BK601" s="199">
        <f>ROUND(I601*H601,2)</f>
        <v>0</v>
      </c>
      <c r="BL601" s="19" t="s">
        <v>250</v>
      </c>
      <c r="BM601" s="198" t="s">
        <v>800</v>
      </c>
    </row>
    <row r="602" s="2" customFormat="1" ht="21.75" customHeight="1">
      <c r="A602" s="38"/>
      <c r="B602" s="185"/>
      <c r="C602" s="186" t="s">
        <v>801</v>
      </c>
      <c r="D602" s="186" t="s">
        <v>134</v>
      </c>
      <c r="E602" s="187" t="s">
        <v>802</v>
      </c>
      <c r="F602" s="188" t="s">
        <v>803</v>
      </c>
      <c r="G602" s="189" t="s">
        <v>137</v>
      </c>
      <c r="H602" s="190">
        <v>150.19999999999999</v>
      </c>
      <c r="I602" s="191"/>
      <c r="J602" s="192">
        <f>ROUND(I602*H602,2)</f>
        <v>0</v>
      </c>
      <c r="K602" s="193"/>
      <c r="L602" s="39"/>
      <c r="M602" s="194" t="s">
        <v>1</v>
      </c>
      <c r="N602" s="195" t="s">
        <v>43</v>
      </c>
      <c r="O602" s="77"/>
      <c r="P602" s="196">
        <f>O602*H602</f>
        <v>0</v>
      </c>
      <c r="Q602" s="196">
        <v>0.00033</v>
      </c>
      <c r="R602" s="196">
        <f>Q602*H602</f>
        <v>0.049565999999999999</v>
      </c>
      <c r="S602" s="196">
        <v>0</v>
      </c>
      <c r="T602" s="197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198" t="s">
        <v>250</v>
      </c>
      <c r="AT602" s="198" t="s">
        <v>134</v>
      </c>
      <c r="AU602" s="198" t="s">
        <v>88</v>
      </c>
      <c r="AY602" s="19" t="s">
        <v>131</v>
      </c>
      <c r="BE602" s="199">
        <f>IF(N602="základní",J602,0)</f>
        <v>0</v>
      </c>
      <c r="BF602" s="199">
        <f>IF(N602="snížená",J602,0)</f>
        <v>0</v>
      </c>
      <c r="BG602" s="199">
        <f>IF(N602="zákl. přenesená",J602,0)</f>
        <v>0</v>
      </c>
      <c r="BH602" s="199">
        <f>IF(N602="sníž. přenesená",J602,0)</f>
        <v>0</v>
      </c>
      <c r="BI602" s="199">
        <f>IF(N602="nulová",J602,0)</f>
        <v>0</v>
      </c>
      <c r="BJ602" s="19" t="s">
        <v>86</v>
      </c>
      <c r="BK602" s="199">
        <f>ROUND(I602*H602,2)</f>
        <v>0</v>
      </c>
      <c r="BL602" s="19" t="s">
        <v>250</v>
      </c>
      <c r="BM602" s="198" t="s">
        <v>804</v>
      </c>
    </row>
    <row r="603" s="15" customFormat="1">
      <c r="A603" s="15"/>
      <c r="B603" s="217"/>
      <c r="C603" s="15"/>
      <c r="D603" s="201" t="s">
        <v>140</v>
      </c>
      <c r="E603" s="218" t="s">
        <v>1</v>
      </c>
      <c r="F603" s="219" t="s">
        <v>805</v>
      </c>
      <c r="G603" s="15"/>
      <c r="H603" s="218" t="s">
        <v>1</v>
      </c>
      <c r="I603" s="220"/>
      <c r="J603" s="15"/>
      <c r="K603" s="15"/>
      <c r="L603" s="217"/>
      <c r="M603" s="221"/>
      <c r="N603" s="222"/>
      <c r="O603" s="222"/>
      <c r="P603" s="222"/>
      <c r="Q603" s="222"/>
      <c r="R603" s="222"/>
      <c r="S603" s="222"/>
      <c r="T603" s="223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18" t="s">
        <v>140</v>
      </c>
      <c r="AU603" s="218" t="s">
        <v>88</v>
      </c>
      <c r="AV603" s="15" t="s">
        <v>86</v>
      </c>
      <c r="AW603" s="15" t="s">
        <v>34</v>
      </c>
      <c r="AX603" s="15" t="s">
        <v>78</v>
      </c>
      <c r="AY603" s="218" t="s">
        <v>131</v>
      </c>
    </row>
    <row r="604" s="15" customFormat="1">
      <c r="A604" s="15"/>
      <c r="B604" s="217"/>
      <c r="C604" s="15"/>
      <c r="D604" s="201" t="s">
        <v>140</v>
      </c>
      <c r="E604" s="218" t="s">
        <v>1</v>
      </c>
      <c r="F604" s="219" t="s">
        <v>806</v>
      </c>
      <c r="G604" s="15"/>
      <c r="H604" s="218" t="s">
        <v>1</v>
      </c>
      <c r="I604" s="220"/>
      <c r="J604" s="15"/>
      <c r="K604" s="15"/>
      <c r="L604" s="217"/>
      <c r="M604" s="221"/>
      <c r="N604" s="222"/>
      <c r="O604" s="222"/>
      <c r="P604" s="222"/>
      <c r="Q604" s="222"/>
      <c r="R604" s="222"/>
      <c r="S604" s="222"/>
      <c r="T604" s="223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18" t="s">
        <v>140</v>
      </c>
      <c r="AU604" s="218" t="s">
        <v>88</v>
      </c>
      <c r="AV604" s="15" t="s">
        <v>86</v>
      </c>
      <c r="AW604" s="15" t="s">
        <v>34</v>
      </c>
      <c r="AX604" s="15" t="s">
        <v>78</v>
      </c>
      <c r="AY604" s="218" t="s">
        <v>131</v>
      </c>
    </row>
    <row r="605" s="13" customFormat="1">
      <c r="A605" s="13"/>
      <c r="B605" s="200"/>
      <c r="C605" s="13"/>
      <c r="D605" s="201" t="s">
        <v>140</v>
      </c>
      <c r="E605" s="202" t="s">
        <v>1</v>
      </c>
      <c r="F605" s="203" t="s">
        <v>807</v>
      </c>
      <c r="G605" s="13"/>
      <c r="H605" s="204">
        <v>72.819999999999993</v>
      </c>
      <c r="I605" s="205"/>
      <c r="J605" s="13"/>
      <c r="K605" s="13"/>
      <c r="L605" s="200"/>
      <c r="M605" s="206"/>
      <c r="N605" s="207"/>
      <c r="O605" s="207"/>
      <c r="P605" s="207"/>
      <c r="Q605" s="207"/>
      <c r="R605" s="207"/>
      <c r="S605" s="207"/>
      <c r="T605" s="208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02" t="s">
        <v>140</v>
      </c>
      <c r="AU605" s="202" t="s">
        <v>88</v>
      </c>
      <c r="AV605" s="13" t="s">
        <v>88</v>
      </c>
      <c r="AW605" s="13" t="s">
        <v>34</v>
      </c>
      <c r="AX605" s="13" t="s">
        <v>78</v>
      </c>
      <c r="AY605" s="202" t="s">
        <v>131</v>
      </c>
    </row>
    <row r="606" s="13" customFormat="1">
      <c r="A606" s="13"/>
      <c r="B606" s="200"/>
      <c r="C606" s="13"/>
      <c r="D606" s="201" t="s">
        <v>140</v>
      </c>
      <c r="E606" s="202" t="s">
        <v>1</v>
      </c>
      <c r="F606" s="203" t="s">
        <v>808</v>
      </c>
      <c r="G606" s="13"/>
      <c r="H606" s="204">
        <v>77.379999999999995</v>
      </c>
      <c r="I606" s="205"/>
      <c r="J606" s="13"/>
      <c r="K606" s="13"/>
      <c r="L606" s="200"/>
      <c r="M606" s="206"/>
      <c r="N606" s="207"/>
      <c r="O606" s="207"/>
      <c r="P606" s="207"/>
      <c r="Q606" s="207"/>
      <c r="R606" s="207"/>
      <c r="S606" s="207"/>
      <c r="T606" s="20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02" t="s">
        <v>140</v>
      </c>
      <c r="AU606" s="202" t="s">
        <v>88</v>
      </c>
      <c r="AV606" s="13" t="s">
        <v>88</v>
      </c>
      <c r="AW606" s="13" t="s">
        <v>34</v>
      </c>
      <c r="AX606" s="13" t="s">
        <v>78</v>
      </c>
      <c r="AY606" s="202" t="s">
        <v>131</v>
      </c>
    </row>
    <row r="607" s="14" customFormat="1">
      <c r="A607" s="14"/>
      <c r="B607" s="209"/>
      <c r="C607" s="14"/>
      <c r="D607" s="201" t="s">
        <v>140</v>
      </c>
      <c r="E607" s="210" t="s">
        <v>1</v>
      </c>
      <c r="F607" s="211" t="s">
        <v>144</v>
      </c>
      <c r="G607" s="14"/>
      <c r="H607" s="212">
        <v>150.19999999999999</v>
      </c>
      <c r="I607" s="213"/>
      <c r="J607" s="14"/>
      <c r="K607" s="14"/>
      <c r="L607" s="209"/>
      <c r="M607" s="244"/>
      <c r="N607" s="245"/>
      <c r="O607" s="245"/>
      <c r="P607" s="245"/>
      <c r="Q607" s="245"/>
      <c r="R607" s="245"/>
      <c r="S607" s="245"/>
      <c r="T607" s="24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10" t="s">
        <v>140</v>
      </c>
      <c r="AU607" s="210" t="s">
        <v>88</v>
      </c>
      <c r="AV607" s="14" t="s">
        <v>138</v>
      </c>
      <c r="AW607" s="14" t="s">
        <v>34</v>
      </c>
      <c r="AX607" s="14" t="s">
        <v>86</v>
      </c>
      <c r="AY607" s="210" t="s">
        <v>131</v>
      </c>
    </row>
    <row r="608" s="2" customFormat="1" ht="6.96" customHeight="1">
      <c r="A608" s="38"/>
      <c r="B608" s="60"/>
      <c r="C608" s="61"/>
      <c r="D608" s="61"/>
      <c r="E608" s="61"/>
      <c r="F608" s="61"/>
      <c r="G608" s="61"/>
      <c r="H608" s="61"/>
      <c r="I608" s="144"/>
      <c r="J608" s="61"/>
      <c r="K608" s="61"/>
      <c r="L608" s="39"/>
      <c r="M608" s="38"/>
      <c r="O608" s="38"/>
      <c r="P608" s="38"/>
      <c r="Q608" s="38"/>
      <c r="R608" s="38"/>
      <c r="S608" s="38"/>
      <c r="T608" s="38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</row>
  </sheetData>
  <autoFilter ref="C134:K607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Doma\Sládková</dc:creator>
  <cp:lastModifiedBy>Doma\Sládková</cp:lastModifiedBy>
  <dcterms:created xsi:type="dcterms:W3CDTF">2022-05-25T12:33:56Z</dcterms:created>
  <dcterms:modified xsi:type="dcterms:W3CDTF">2022-05-25T12:33:58Z</dcterms:modified>
</cp:coreProperties>
</file>